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35" windowWidth="19320" windowHeight="8580" activeTab="2"/>
  </bookViews>
  <sheets>
    <sheet name="單人(本金攤還)" sheetId="1" r:id="rId1"/>
    <sheet name="多人(本金攤還)" sheetId="2" r:id="rId2"/>
    <sheet name="單人(本息攤還)" sheetId="3" r:id="rId3"/>
    <sheet name="多人(本息攤還)" sheetId="4" r:id="rId4"/>
  </sheets>
  <definedNames>
    <definedName name="_xlnm.Print_Area" localSheetId="1">'多人(本金攤還)'!$A$1:$P$24</definedName>
    <definedName name="_xlnm.Print_Area" localSheetId="0">'單人(本金攤還)'!$A$1:$P$25</definedName>
  </definedNames>
  <calcPr fullCalcOnLoad="1"/>
</workbook>
</file>

<file path=xl/comments1.xml><?xml version="1.0" encoding="utf-8"?>
<comments xmlns="http://schemas.openxmlformats.org/spreadsheetml/2006/main">
  <authors>
    <author>Sum</author>
  </authors>
  <commentList>
    <comment ref="O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8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1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18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2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</commentList>
</comments>
</file>

<file path=xl/comments2.xml><?xml version="1.0" encoding="utf-8"?>
<comments xmlns="http://schemas.openxmlformats.org/spreadsheetml/2006/main">
  <authors>
    <author>Sum</author>
  </authors>
  <commentList>
    <comment ref="O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7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11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15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20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</commentList>
</comments>
</file>

<file path=xl/comments3.xml><?xml version="1.0" encoding="utf-8"?>
<comments xmlns="http://schemas.openxmlformats.org/spreadsheetml/2006/main">
  <authors>
    <author>Sum</author>
  </authors>
  <commentList>
    <comment ref="O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8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1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18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2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</commentList>
</comments>
</file>

<file path=xl/comments4.xml><?xml version="1.0" encoding="utf-8"?>
<comments xmlns="http://schemas.openxmlformats.org/spreadsheetml/2006/main">
  <authors>
    <author>Sum</author>
  </authors>
  <commentList>
    <comment ref="O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8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18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  <comment ref="O23" authorId="0">
      <text>
        <r>
          <rPr>
            <b/>
            <sz val="9"/>
            <rFont val="新細明體"/>
            <family val="1"/>
          </rPr>
          <t>Sum:</t>
        </r>
        <r>
          <rPr>
            <sz val="9"/>
            <rFont val="新細明體"/>
            <family val="1"/>
          </rPr>
          <t xml:space="preserve">
含每月支付"前欠"</t>
        </r>
      </text>
    </comment>
  </commentList>
</comments>
</file>

<file path=xl/sharedStrings.xml><?xml version="1.0" encoding="utf-8"?>
<sst xmlns="http://schemas.openxmlformats.org/spreadsheetml/2006/main" count="369" uniqueCount="38">
  <si>
    <t>貸款本金</t>
  </si>
  <si>
    <t>貸款利息</t>
  </si>
  <si>
    <t>前欠</t>
  </si>
  <si>
    <t>利息</t>
  </si>
  <si>
    <t>違約金</t>
  </si>
  <si>
    <t>其他費用</t>
  </si>
  <si>
    <t>利率</t>
  </si>
  <si>
    <t>分期數</t>
  </si>
  <si>
    <t>期還本金</t>
  </si>
  <si>
    <t>帳號</t>
  </si>
  <si>
    <t>姓名</t>
  </si>
  <si>
    <t>借號</t>
  </si>
  <si>
    <t>第一期還款
金額合計</t>
  </si>
  <si>
    <t>第一期還款
合計金額</t>
  </si>
  <si>
    <t>概算總繳利息</t>
  </si>
  <si>
    <t>貸款利息</t>
  </si>
  <si>
    <t>每期月數</t>
  </si>
  <si>
    <t>合計期數</t>
  </si>
  <si>
    <t>每月支付前欠</t>
  </si>
  <si>
    <t>每期還款
金額合計</t>
  </si>
  <si>
    <t>前欠金額</t>
  </si>
  <si>
    <t>前欠金額</t>
  </si>
  <si>
    <t xml:space="preserve"> </t>
  </si>
  <si>
    <t>利率</t>
  </si>
  <si>
    <t>前欠期數</t>
  </si>
  <si>
    <t>第一期還款
合計金額</t>
  </si>
  <si>
    <t>第一期還款
金額總計</t>
  </si>
  <si>
    <t>前欠期數</t>
  </si>
  <si>
    <t>社員協商貸款試算表(本金攤還)</t>
  </si>
  <si>
    <t>社員協商貸款試算表(本金攤還)</t>
  </si>
  <si>
    <t>社員協商貸款試算表(本息攤還)</t>
  </si>
  <si>
    <t>社員協商貸款試算表(本息攤還)</t>
  </si>
  <si>
    <t>吳昇航</t>
  </si>
  <si>
    <t>王成良</t>
  </si>
  <si>
    <t>林惠芳</t>
  </si>
  <si>
    <t>張意員</t>
  </si>
  <si>
    <t>貸款結餘</t>
  </si>
  <si>
    <t>李金英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</si>
</sst>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#,##0_);\(#,##0\)"/>
  </numFmts>
  <fonts count="24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9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b/>
      <sz val="8"/>
      <name val="新細明體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0" fillId="0" borderId="1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5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4" borderId="4" applyNumberFormat="0" applyFont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2" borderId="8" applyNumberFormat="0" applyAlignment="0" applyProtection="0"/>
    <xf numFmtId="0" fontId="17" fillId="16" borderId="9" applyNumberFormat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10" fontId="0" fillId="0" borderId="10" xfId="0" applyNumberFormat="1" applyBorder="1" applyAlignment="1" applyProtection="1">
      <alignment/>
      <protection hidden="1"/>
    </xf>
    <xf numFmtId="3" fontId="3" fillId="0" borderId="10" xfId="0" applyNumberFormat="1" applyFont="1" applyBorder="1" applyAlignment="1" applyProtection="1">
      <alignment horizontal="right"/>
      <protection hidden="1"/>
    </xf>
    <xf numFmtId="0" fontId="0" fillId="18" borderId="10" xfId="0" applyFill="1" applyBorder="1" applyAlignment="1" applyProtection="1">
      <alignment horizontal="center" vertical="center"/>
      <protection locked="0"/>
    </xf>
    <xf numFmtId="0" fontId="3" fillId="18" borderId="10" xfId="0" applyFont="1" applyFill="1" applyBorder="1" applyAlignment="1" applyProtection="1">
      <alignment horizontal="center" vertical="center"/>
      <protection locked="0"/>
    </xf>
    <xf numFmtId="3" fontId="0" fillId="18" borderId="10" xfId="0" applyNumberFormat="1" applyFill="1" applyBorder="1" applyAlignment="1" applyProtection="1">
      <alignment/>
      <protection locked="0"/>
    </xf>
    <xf numFmtId="10" fontId="0" fillId="18" borderId="10" xfId="0" applyNumberFormat="1" applyFill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right" vertical="center"/>
      <protection hidden="1"/>
    </xf>
    <xf numFmtId="3" fontId="0" fillId="0" borderId="10" xfId="0" applyNumberFormat="1" applyBorder="1" applyAlignment="1" applyProtection="1">
      <alignment horizontal="right" vertical="center"/>
      <protection hidden="1"/>
    </xf>
    <xf numFmtId="3" fontId="0" fillId="18" borderId="10" xfId="0" applyNumberFormat="1" applyFill="1" applyBorder="1" applyAlignment="1" applyProtection="1">
      <alignment vertical="center"/>
      <protection locked="0"/>
    </xf>
    <xf numFmtId="10" fontId="0" fillId="18" borderId="10" xfId="0" applyNumberFormat="1" applyFill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horizontal="right" vertical="center"/>
      <protection hidden="1"/>
    </xf>
    <xf numFmtId="3" fontId="0" fillId="18" borderId="10" xfId="0" applyNumberFormat="1" applyFill="1" applyBorder="1" applyAlignment="1" applyProtection="1">
      <alignment horizontal="center" vertical="center"/>
      <protection locked="0"/>
    </xf>
    <xf numFmtId="3" fontId="0" fillId="18" borderId="11" xfId="0" applyNumberFormat="1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" fontId="0" fillId="18" borderId="10" xfId="0" applyNumberForma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10" fontId="0" fillId="18" borderId="10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3" fillId="0" borderId="11" xfId="0" applyNumberFormat="1" applyFont="1" applyBorder="1" applyAlignment="1" applyProtection="1">
      <alignment horizontal="center" vertical="center"/>
      <protection hidden="1"/>
    </xf>
    <xf numFmtId="3" fontId="3" fillId="0" borderId="14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25"/>
  <sheetViews>
    <sheetView zoomScale="85" zoomScaleNormal="85" zoomScalePageLayoutView="0" workbookViewId="0" topLeftCell="A1">
      <selection activeCell="C13" sqref="C13:C14"/>
    </sheetView>
  </sheetViews>
  <sheetFormatPr defaultColWidth="9.00390625" defaultRowHeight="16.5"/>
  <cols>
    <col min="1" max="2" width="9.00390625" style="6" customWidth="1"/>
    <col min="3" max="3" width="9.625" style="0" customWidth="1"/>
    <col min="7" max="7" width="9.00390625" style="5" customWidth="1"/>
    <col min="8" max="8" width="7.50390625" style="0" bestFit="1" customWidth="1"/>
    <col min="9" max="9" width="5.875" style="0" customWidth="1"/>
    <col min="10" max="10" width="8.625" style="4" customWidth="1"/>
    <col min="11" max="12" width="9.50390625" style="0" bestFit="1" customWidth="1"/>
    <col min="13" max="13" width="9.50390625" style="2" customWidth="1"/>
    <col min="15" max="15" width="11.625" style="0" bestFit="1" customWidth="1"/>
    <col min="16" max="16" width="9.50390625" style="0" bestFit="1" customWidth="1"/>
  </cols>
  <sheetData>
    <row r="1" spans="1:16" ht="19.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3.5" customHeight="1"/>
    <row r="3" spans="1:16" ht="16.5">
      <c r="A3" s="1" t="s">
        <v>9</v>
      </c>
      <c r="B3" s="12">
        <v>704</v>
      </c>
      <c r="C3" s="43" t="s">
        <v>0</v>
      </c>
      <c r="D3" s="43" t="s">
        <v>20</v>
      </c>
      <c r="E3" s="43"/>
      <c r="F3" s="43"/>
      <c r="G3" s="45" t="s">
        <v>6</v>
      </c>
      <c r="H3" s="43" t="s">
        <v>7</v>
      </c>
      <c r="I3" s="39" t="s">
        <v>16</v>
      </c>
      <c r="J3" s="41" t="s">
        <v>17</v>
      </c>
      <c r="K3" s="43" t="s">
        <v>8</v>
      </c>
      <c r="L3" s="43" t="s">
        <v>1</v>
      </c>
      <c r="M3" s="37" t="s">
        <v>24</v>
      </c>
      <c r="N3" s="39" t="s">
        <v>18</v>
      </c>
      <c r="O3" s="44" t="s">
        <v>12</v>
      </c>
      <c r="P3" s="44" t="s">
        <v>14</v>
      </c>
    </row>
    <row r="4" spans="1:16" ht="24" customHeight="1">
      <c r="A4" s="1" t="s">
        <v>10</v>
      </c>
      <c r="B4" s="13" t="s">
        <v>37</v>
      </c>
      <c r="C4" s="43"/>
      <c r="D4" s="1" t="s">
        <v>3</v>
      </c>
      <c r="E4" s="1" t="s">
        <v>4</v>
      </c>
      <c r="F4" s="1" t="s">
        <v>5</v>
      </c>
      <c r="G4" s="45"/>
      <c r="H4" s="43"/>
      <c r="I4" s="40"/>
      <c r="J4" s="42"/>
      <c r="K4" s="43"/>
      <c r="L4" s="43"/>
      <c r="M4" s="38"/>
      <c r="N4" s="40"/>
      <c r="O4" s="43"/>
      <c r="P4" s="43"/>
    </row>
    <row r="5" spans="1:16" ht="25.5" customHeight="1">
      <c r="A5" s="1" t="s">
        <v>11</v>
      </c>
      <c r="B5" s="12">
        <v>3780</v>
      </c>
      <c r="C5" s="18">
        <v>408741</v>
      </c>
      <c r="D5" s="18">
        <v>275330</v>
      </c>
      <c r="E5" s="18"/>
      <c r="F5" s="18"/>
      <c r="G5" s="19">
        <v>0.096</v>
      </c>
      <c r="H5" s="23">
        <v>120</v>
      </c>
      <c r="I5" s="23">
        <v>1</v>
      </c>
      <c r="J5" s="32">
        <f>I5*H5</f>
        <v>120</v>
      </c>
      <c r="K5" s="33">
        <f>IF(ISERROR(ROUND(C5/H5,0)),"",ROUND(C5/H5,0))</f>
        <v>3406</v>
      </c>
      <c r="L5" s="33">
        <f>IF(ISERROR(ROUND(C5*G5/12,0)),"",ROUND(C5*G5/12,0))</f>
        <v>3270</v>
      </c>
      <c r="M5" s="23">
        <v>120</v>
      </c>
      <c r="N5" s="16">
        <f>IF(ISERROR(ROUND((D5+E5+F5)/(H5*M5),0)),"",ROUND((D5+E5+F5)/M5,0))</f>
        <v>2294</v>
      </c>
      <c r="O5" s="34">
        <f>SUM(N5,L5,K5)</f>
        <v>8970</v>
      </c>
      <c r="P5" s="33">
        <f>IF(ISERROR(ROUND((L5+(K5*G5/12))/2*J5,0)),"",ROUND((L5+(K5*G5/12))/2*J5,0))</f>
        <v>197835</v>
      </c>
    </row>
    <row r="6" ht="16.5"/>
    <row r="7" ht="16.5"/>
    <row r="8" spans="1:16" ht="24.75" customHeight="1">
      <c r="A8" s="1" t="s">
        <v>9</v>
      </c>
      <c r="B8" s="12">
        <v>647</v>
      </c>
      <c r="C8" s="43" t="s">
        <v>0</v>
      </c>
      <c r="D8" s="43" t="s">
        <v>20</v>
      </c>
      <c r="E8" s="43"/>
      <c r="F8" s="43"/>
      <c r="G8" s="45" t="s">
        <v>6</v>
      </c>
      <c r="H8" s="43" t="s">
        <v>7</v>
      </c>
      <c r="I8" s="39" t="s">
        <v>16</v>
      </c>
      <c r="J8" s="41" t="s">
        <v>17</v>
      </c>
      <c r="K8" s="43" t="s">
        <v>8</v>
      </c>
      <c r="L8" s="43" t="s">
        <v>1</v>
      </c>
      <c r="M8" s="37" t="s">
        <v>24</v>
      </c>
      <c r="N8" s="39" t="s">
        <v>18</v>
      </c>
      <c r="O8" s="44" t="s">
        <v>12</v>
      </c>
      <c r="P8" s="44" t="s">
        <v>14</v>
      </c>
    </row>
    <row r="9" spans="1:18" ht="24.75" customHeight="1">
      <c r="A9" s="1" t="s">
        <v>10</v>
      </c>
      <c r="B9" s="13" t="s">
        <v>35</v>
      </c>
      <c r="C9" s="43"/>
      <c r="D9" s="1" t="s">
        <v>3</v>
      </c>
      <c r="E9" s="1" t="s">
        <v>4</v>
      </c>
      <c r="F9" s="1" t="s">
        <v>5</v>
      </c>
      <c r="G9" s="45"/>
      <c r="H9" s="43"/>
      <c r="I9" s="40"/>
      <c r="J9" s="42"/>
      <c r="K9" s="43"/>
      <c r="L9" s="43"/>
      <c r="M9" s="38"/>
      <c r="N9" s="40"/>
      <c r="O9" s="43"/>
      <c r="P9" s="43"/>
      <c r="R9" s="3"/>
    </row>
    <row r="10" spans="1:16" ht="28.5" customHeight="1">
      <c r="A10" s="1" t="s">
        <v>11</v>
      </c>
      <c r="B10" s="12">
        <v>3525</v>
      </c>
      <c r="C10" s="18">
        <v>491438</v>
      </c>
      <c r="D10" s="18">
        <v>664095</v>
      </c>
      <c r="E10" s="18">
        <v>100000</v>
      </c>
      <c r="F10" s="18"/>
      <c r="G10" s="19">
        <v>0.096</v>
      </c>
      <c r="H10" s="23">
        <v>1</v>
      </c>
      <c r="I10" s="23">
        <v>1</v>
      </c>
      <c r="J10" s="32">
        <f>I10*H10</f>
        <v>1</v>
      </c>
      <c r="K10" s="33">
        <f>IF(ISERROR(ROUND(C10/H10,0)),"",ROUND(C10/H10,0))</f>
        <v>491438</v>
      </c>
      <c r="L10" s="33">
        <f>IF(ISERROR(ROUND(C10*G10/12,0)),"",ROUND(C10*G10/12,0))</f>
        <v>3932</v>
      </c>
      <c r="M10" s="23">
        <v>1</v>
      </c>
      <c r="N10" s="16">
        <f>IF(ISERROR(ROUND((D10+E10+F10)/(H10*M10),0)),"",ROUND((D10+E10+F10)/M10,0))</f>
        <v>764095</v>
      </c>
      <c r="O10" s="34">
        <f>SUM(N10,L10,K10)</f>
        <v>1259465</v>
      </c>
      <c r="P10" s="33">
        <f>IF(ISERROR(ROUND((L10+(K10*G10/12))/2*J10,0)),"",ROUND((L10+(K10*G10/12))/2*J10,0))</f>
        <v>3932</v>
      </c>
    </row>
    <row r="11" ht="16.5"/>
    <row r="12" ht="16.5"/>
    <row r="13" spans="1:16" ht="16.5" customHeight="1">
      <c r="A13" s="1" t="s">
        <v>9</v>
      </c>
      <c r="B13" s="12"/>
      <c r="C13" s="43" t="s">
        <v>0</v>
      </c>
      <c r="D13" s="43" t="s">
        <v>20</v>
      </c>
      <c r="E13" s="43"/>
      <c r="F13" s="43"/>
      <c r="G13" s="45" t="s">
        <v>6</v>
      </c>
      <c r="H13" s="43" t="s">
        <v>7</v>
      </c>
      <c r="I13" s="39" t="s">
        <v>16</v>
      </c>
      <c r="J13" s="41" t="s">
        <v>17</v>
      </c>
      <c r="K13" s="43" t="s">
        <v>8</v>
      </c>
      <c r="L13" s="43" t="s">
        <v>1</v>
      </c>
      <c r="M13" s="37" t="s">
        <v>24</v>
      </c>
      <c r="N13" s="39" t="s">
        <v>18</v>
      </c>
      <c r="O13" s="44" t="s">
        <v>12</v>
      </c>
      <c r="P13" s="44" t="s">
        <v>14</v>
      </c>
    </row>
    <row r="14" spans="1:16" ht="24" customHeight="1">
      <c r="A14" s="1" t="s">
        <v>10</v>
      </c>
      <c r="B14" s="13"/>
      <c r="C14" s="43"/>
      <c r="D14" s="1" t="s">
        <v>3</v>
      </c>
      <c r="E14" s="1" t="s">
        <v>4</v>
      </c>
      <c r="F14" s="1" t="s">
        <v>5</v>
      </c>
      <c r="G14" s="45"/>
      <c r="H14" s="43"/>
      <c r="I14" s="40"/>
      <c r="J14" s="42"/>
      <c r="K14" s="43"/>
      <c r="L14" s="43"/>
      <c r="M14" s="38"/>
      <c r="N14" s="40"/>
      <c r="O14" s="43"/>
      <c r="P14" s="43"/>
    </row>
    <row r="15" spans="1:16" ht="27" customHeight="1">
      <c r="A15" s="1" t="s">
        <v>11</v>
      </c>
      <c r="B15" s="12"/>
      <c r="C15" s="18"/>
      <c r="D15" s="18"/>
      <c r="E15" s="18"/>
      <c r="F15" s="18"/>
      <c r="G15" s="19"/>
      <c r="H15" s="23"/>
      <c r="I15" s="23"/>
      <c r="J15" s="32">
        <f>I15*H15</f>
        <v>0</v>
      </c>
      <c r="K15" s="33">
        <f>IF(ISERROR(ROUND(C15/H15,0)),"",ROUND(C15/H15,0))</f>
      </c>
      <c r="L15" s="33">
        <f>IF(ISERROR(ROUND(C15*G15/12,0)),"",ROUND(C15*G15/12,0))</f>
        <v>0</v>
      </c>
      <c r="M15" s="23">
        <v>30</v>
      </c>
      <c r="N15" s="16">
        <f>IF(ISERROR(ROUND((D15+E15+F15)/(H15*M15),0)),"",ROUND((D15+E15+F15)/M15,0))</f>
      </c>
      <c r="O15" s="34">
        <f>SUM(N15,L15,K15)</f>
        <v>0</v>
      </c>
      <c r="P15" s="33">
        <f>IF(ISERROR(ROUND((L15+(K15*G15/12))/2*J15,0)),"",ROUND((L15+(K15*G15/12))/2*J15,0))</f>
      </c>
    </row>
    <row r="16" ht="16.5"/>
    <row r="17" ht="16.5"/>
    <row r="18" spans="1:16" ht="16.5" customHeight="1">
      <c r="A18" s="1" t="s">
        <v>9</v>
      </c>
      <c r="B18" s="12"/>
      <c r="C18" s="43" t="s">
        <v>0</v>
      </c>
      <c r="D18" s="43" t="s">
        <v>20</v>
      </c>
      <c r="E18" s="43"/>
      <c r="F18" s="43"/>
      <c r="G18" s="45" t="s">
        <v>6</v>
      </c>
      <c r="H18" s="43" t="s">
        <v>7</v>
      </c>
      <c r="I18" s="39" t="s">
        <v>16</v>
      </c>
      <c r="J18" s="41" t="s">
        <v>17</v>
      </c>
      <c r="K18" s="43" t="s">
        <v>8</v>
      </c>
      <c r="L18" s="43" t="s">
        <v>1</v>
      </c>
      <c r="M18" s="37" t="s">
        <v>24</v>
      </c>
      <c r="N18" s="39" t="s">
        <v>18</v>
      </c>
      <c r="O18" s="44" t="s">
        <v>12</v>
      </c>
      <c r="P18" s="44" t="s">
        <v>14</v>
      </c>
    </row>
    <row r="19" spans="1:16" ht="24.75" customHeight="1">
      <c r="A19" s="1" t="s">
        <v>10</v>
      </c>
      <c r="B19" s="13"/>
      <c r="C19" s="43"/>
      <c r="D19" s="1" t="s">
        <v>3</v>
      </c>
      <c r="E19" s="1" t="s">
        <v>4</v>
      </c>
      <c r="F19" s="1" t="s">
        <v>5</v>
      </c>
      <c r="G19" s="45"/>
      <c r="H19" s="43"/>
      <c r="I19" s="40"/>
      <c r="J19" s="42"/>
      <c r="K19" s="43"/>
      <c r="L19" s="43"/>
      <c r="M19" s="38"/>
      <c r="N19" s="40"/>
      <c r="O19" s="43"/>
      <c r="P19" s="43"/>
    </row>
    <row r="20" spans="1:16" ht="27" customHeight="1">
      <c r="A20" s="1" t="s">
        <v>11</v>
      </c>
      <c r="B20" s="12"/>
      <c r="C20" s="18"/>
      <c r="D20" s="18"/>
      <c r="E20" s="18"/>
      <c r="F20" s="18"/>
      <c r="G20" s="19"/>
      <c r="H20" s="23"/>
      <c r="I20" s="23"/>
      <c r="J20" s="32">
        <f>I20*H20</f>
        <v>0</v>
      </c>
      <c r="K20" s="33">
        <f>IF(ISERROR(ROUND(C20/H20,0)),"",ROUND(C20/H20,0))</f>
      </c>
      <c r="L20" s="33">
        <f>IF(ISERROR(ROUND(C20*G20/12,0)),"",ROUND(C20*G20/12,0))</f>
        <v>0</v>
      </c>
      <c r="M20" s="23">
        <v>30</v>
      </c>
      <c r="N20" s="16">
        <f>IF(ISERROR(ROUND((D20+E20+F20)/(H20*M20),0)),"",ROUND((D20+E20+F20)/M20,0))</f>
      </c>
      <c r="O20" s="34">
        <f>SUM(N20,L20,K20)</f>
        <v>0</v>
      </c>
      <c r="P20" s="33">
        <f>IF(ISERROR(ROUND((L20+(K20*G20/12))/2*J20,0)),"",ROUND((L20+(K20*G20/12))/2*J20,0))</f>
      </c>
    </row>
    <row r="21" ht="16.5"/>
    <row r="22" ht="16.5"/>
    <row r="23" spans="1:16" ht="16.5" customHeight="1">
      <c r="A23" s="1" t="s">
        <v>9</v>
      </c>
      <c r="B23" s="12"/>
      <c r="C23" s="43" t="s">
        <v>0</v>
      </c>
      <c r="D23" s="43" t="s">
        <v>20</v>
      </c>
      <c r="E23" s="43"/>
      <c r="F23" s="43"/>
      <c r="G23" s="45" t="s">
        <v>6</v>
      </c>
      <c r="H23" s="43" t="s">
        <v>7</v>
      </c>
      <c r="I23" s="39" t="s">
        <v>16</v>
      </c>
      <c r="J23" s="41" t="s">
        <v>17</v>
      </c>
      <c r="K23" s="43" t="s">
        <v>8</v>
      </c>
      <c r="L23" s="43" t="s">
        <v>1</v>
      </c>
      <c r="M23" s="37" t="s">
        <v>24</v>
      </c>
      <c r="N23" s="39" t="s">
        <v>18</v>
      </c>
      <c r="O23" s="44" t="s">
        <v>12</v>
      </c>
      <c r="P23" s="44" t="s">
        <v>14</v>
      </c>
    </row>
    <row r="24" spans="1:16" ht="24" customHeight="1">
      <c r="A24" s="1" t="s">
        <v>10</v>
      </c>
      <c r="B24" s="13"/>
      <c r="C24" s="43"/>
      <c r="D24" s="1" t="s">
        <v>3</v>
      </c>
      <c r="E24" s="1" t="s">
        <v>4</v>
      </c>
      <c r="F24" s="1" t="s">
        <v>5</v>
      </c>
      <c r="G24" s="45"/>
      <c r="H24" s="43"/>
      <c r="I24" s="40"/>
      <c r="J24" s="42"/>
      <c r="K24" s="43"/>
      <c r="L24" s="43"/>
      <c r="M24" s="38"/>
      <c r="N24" s="40"/>
      <c r="O24" s="43"/>
      <c r="P24" s="43"/>
    </row>
    <row r="25" spans="1:16" ht="23.25" customHeight="1">
      <c r="A25" s="1" t="s">
        <v>11</v>
      </c>
      <c r="B25" s="12"/>
      <c r="C25" s="18" t="s">
        <v>22</v>
      </c>
      <c r="D25" s="18" t="s">
        <v>22</v>
      </c>
      <c r="E25" s="18" t="s">
        <v>22</v>
      </c>
      <c r="F25" s="18" t="s">
        <v>22</v>
      </c>
      <c r="G25" s="19"/>
      <c r="H25" s="23"/>
      <c r="I25" s="23"/>
      <c r="J25" s="32">
        <f>I25*H25</f>
        <v>0</v>
      </c>
      <c r="K25" s="33">
        <f>IF(ISERROR(ROUND(C25/H25,0)),"",ROUND(C25/H25,0))</f>
      </c>
      <c r="L25" s="33">
        <f>IF(ISERROR(ROUND(C25*G25/12,0)),"",ROUND(C25*G25/12,0))</f>
      </c>
      <c r="M25" s="23">
        <v>30</v>
      </c>
      <c r="N25" s="16">
        <f>IF(ISERROR(ROUND((D25+E25+F25)/(H25*M25),0)),"",ROUND((D25+E25+F25)/M25,0))</f>
      </c>
      <c r="O25" s="34">
        <f>SUM(N25,L25,K25)</f>
        <v>0</v>
      </c>
      <c r="P25" s="33">
        <f>IF(ISERROR(ROUND((L25+(K25*G25/12))/2*J25,0)),"",ROUND((L25+(K25*G25/12))/2*J25,0))</f>
      </c>
    </row>
  </sheetData>
  <sheetProtection password="CC43" sheet="1" objects="1" scenarios="1"/>
  <mergeCells count="61">
    <mergeCell ref="P18:P19"/>
    <mergeCell ref="P23:P24"/>
    <mergeCell ref="K23:K24"/>
    <mergeCell ref="L23:L24"/>
    <mergeCell ref="N23:N24"/>
    <mergeCell ref="O13:O14"/>
    <mergeCell ref="G13:G14"/>
    <mergeCell ref="H13:H14"/>
    <mergeCell ref="I23:I24"/>
    <mergeCell ref="J23:J24"/>
    <mergeCell ref="O23:O24"/>
    <mergeCell ref="M23:M24"/>
    <mergeCell ref="O18:O19"/>
    <mergeCell ref="D13:F13"/>
    <mergeCell ref="N13:N14"/>
    <mergeCell ref="C23:C24"/>
    <mergeCell ref="D23:F23"/>
    <mergeCell ref="G23:G24"/>
    <mergeCell ref="H23:H24"/>
    <mergeCell ref="M3:M4"/>
    <mergeCell ref="P13:P14"/>
    <mergeCell ref="C18:C19"/>
    <mergeCell ref="D18:F18"/>
    <mergeCell ref="G18:G19"/>
    <mergeCell ref="H18:H19"/>
    <mergeCell ref="K18:K19"/>
    <mergeCell ref="L18:L19"/>
    <mergeCell ref="N18:N19"/>
    <mergeCell ref="C13:C14"/>
    <mergeCell ref="K3:K4"/>
    <mergeCell ref="L3:L4"/>
    <mergeCell ref="A1:P1"/>
    <mergeCell ref="C8:C9"/>
    <mergeCell ref="D8:F8"/>
    <mergeCell ref="G8:G9"/>
    <mergeCell ref="H8:H9"/>
    <mergeCell ref="K8:K9"/>
    <mergeCell ref="L8:L9"/>
    <mergeCell ref="N3:N4"/>
    <mergeCell ref="D3:F3"/>
    <mergeCell ref="C3:C4"/>
    <mergeCell ref="G3:G4"/>
    <mergeCell ref="H3:H4"/>
    <mergeCell ref="N8:N9"/>
    <mergeCell ref="O8:O9"/>
    <mergeCell ref="P8:P9"/>
    <mergeCell ref="P3:P4"/>
    <mergeCell ref="O3:O4"/>
    <mergeCell ref="I3:I4"/>
    <mergeCell ref="J3:J4"/>
    <mergeCell ref="I8:I9"/>
    <mergeCell ref="J8:J9"/>
    <mergeCell ref="M8:M9"/>
    <mergeCell ref="M13:M14"/>
    <mergeCell ref="M18:M19"/>
    <mergeCell ref="I18:I19"/>
    <mergeCell ref="J18:J19"/>
    <mergeCell ref="K13:K14"/>
    <mergeCell ref="L13:L14"/>
    <mergeCell ref="I13:I14"/>
    <mergeCell ref="J13:J14"/>
  </mergeCells>
  <printOptions/>
  <pageMargins left="0.15748031496062992" right="0.15748031496062992" top="0.5905511811023623" bottom="0.5905511811023623" header="0.5118110236220472" footer="0.5118110236220472"/>
  <pageSetup blackAndWhite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2"/>
  <sheetViews>
    <sheetView zoomScalePageLayoutView="0" workbookViewId="0" topLeftCell="A1">
      <selection activeCell="H22" sqref="H22"/>
    </sheetView>
  </sheetViews>
  <sheetFormatPr defaultColWidth="9.00390625" defaultRowHeight="16.5"/>
  <cols>
    <col min="1" max="1" width="9.00390625" style="6" customWidth="1"/>
    <col min="2" max="2" width="10.00390625" style="6" customWidth="1"/>
    <col min="3" max="3" width="9.50390625" style="0" bestFit="1" customWidth="1"/>
    <col min="7" max="7" width="6.625" style="5" customWidth="1"/>
    <col min="9" max="9" width="5.50390625" style="0" customWidth="1"/>
    <col min="15" max="15" width="11.625" style="0" bestFit="1" customWidth="1"/>
    <col min="16" max="16" width="10.25390625" style="0" customWidth="1"/>
  </cols>
  <sheetData>
    <row r="1" spans="1:16" ht="25.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7.5" customHeight="1"/>
    <row r="3" spans="1:16" ht="18.75" customHeight="1">
      <c r="A3" s="1" t="s">
        <v>9</v>
      </c>
      <c r="B3" s="12">
        <v>1286</v>
      </c>
      <c r="C3" s="43" t="s">
        <v>0</v>
      </c>
      <c r="D3" s="43" t="s">
        <v>20</v>
      </c>
      <c r="E3" s="43"/>
      <c r="F3" s="43"/>
      <c r="G3" s="45" t="s">
        <v>6</v>
      </c>
      <c r="H3" s="44" t="s">
        <v>7</v>
      </c>
      <c r="I3" s="39" t="s">
        <v>16</v>
      </c>
      <c r="J3" s="47" t="s">
        <v>17</v>
      </c>
      <c r="K3" s="43" t="s">
        <v>8</v>
      </c>
      <c r="L3" s="43" t="s">
        <v>1</v>
      </c>
      <c r="M3" s="37" t="s">
        <v>24</v>
      </c>
      <c r="N3" s="39" t="s">
        <v>18</v>
      </c>
      <c r="O3" s="44" t="s">
        <v>25</v>
      </c>
      <c r="P3" s="44" t="s">
        <v>14</v>
      </c>
    </row>
    <row r="4" spans="1:16" ht="20.25" customHeight="1">
      <c r="A4" s="1" t="s">
        <v>10</v>
      </c>
      <c r="B4" s="13" t="s">
        <v>32</v>
      </c>
      <c r="C4" s="43"/>
      <c r="D4" s="1" t="s">
        <v>3</v>
      </c>
      <c r="E4" s="1" t="s">
        <v>4</v>
      </c>
      <c r="F4" s="1" t="s">
        <v>5</v>
      </c>
      <c r="G4" s="45"/>
      <c r="H4" s="44"/>
      <c r="I4" s="40"/>
      <c r="J4" s="48"/>
      <c r="K4" s="43"/>
      <c r="L4" s="43"/>
      <c r="M4" s="38"/>
      <c r="N4" s="40"/>
      <c r="O4" s="43"/>
      <c r="P4" s="43"/>
    </row>
    <row r="5" spans="1:16" ht="16.5">
      <c r="A5" s="1" t="s">
        <v>11</v>
      </c>
      <c r="B5" s="12">
        <v>98080</v>
      </c>
      <c r="C5" s="14">
        <v>223902</v>
      </c>
      <c r="D5" s="14">
        <v>33254</v>
      </c>
      <c r="E5" s="14">
        <v>12529</v>
      </c>
      <c r="F5" s="14">
        <v>159989</v>
      </c>
      <c r="G5" s="15">
        <v>0.072</v>
      </c>
      <c r="H5" s="8">
        <f>H22</f>
        <v>150</v>
      </c>
      <c r="I5" s="8">
        <v>2</v>
      </c>
      <c r="J5" s="9">
        <f>I5*H5</f>
        <v>300</v>
      </c>
      <c r="K5" s="8">
        <f>IF(ISERROR(ROUND(C5/H5,0)),0,ROUND(C5/H5,0))</f>
        <v>1493</v>
      </c>
      <c r="L5" s="8">
        <f>IF(ISERROR(ROUND(C5*G5/12,0)),0,ROUND(C5*G5/12,0))</f>
        <v>1343</v>
      </c>
      <c r="M5" s="21">
        <f>M22</f>
        <v>150</v>
      </c>
      <c r="N5" s="11">
        <f>IF(ISERROR(ROUND((D5+E5+F5)/(H5*M5),0)),"",ROUND((D5+E5+F5)/M5,0))</f>
        <v>1372</v>
      </c>
      <c r="O5" s="20">
        <f>SUM(N5,L5,K5)</f>
        <v>4208</v>
      </c>
      <c r="P5" s="8">
        <f>IF(ISERROR(ROUND((L5+(K5*G5/12))/2*J5,0)),0,ROUND((L5+(K5*G5/12))/2*J5,0))</f>
        <v>202794</v>
      </c>
    </row>
    <row r="6" ht="16.5"/>
    <row r="7" spans="1:16" ht="16.5" customHeight="1">
      <c r="A7" s="1" t="s">
        <v>9</v>
      </c>
      <c r="B7" s="12">
        <v>897</v>
      </c>
      <c r="C7" s="43" t="s">
        <v>0</v>
      </c>
      <c r="D7" s="43" t="s">
        <v>20</v>
      </c>
      <c r="E7" s="43"/>
      <c r="F7" s="43"/>
      <c r="G7" s="45" t="s">
        <v>6</v>
      </c>
      <c r="H7" s="43" t="s">
        <v>7</v>
      </c>
      <c r="I7" s="39" t="s">
        <v>16</v>
      </c>
      <c r="J7" s="41" t="s">
        <v>17</v>
      </c>
      <c r="K7" s="43" t="s">
        <v>8</v>
      </c>
      <c r="L7" s="43" t="s">
        <v>1</v>
      </c>
      <c r="M7" s="37" t="s">
        <v>24</v>
      </c>
      <c r="N7" s="39" t="s">
        <v>18</v>
      </c>
      <c r="O7" s="44" t="s">
        <v>13</v>
      </c>
      <c r="P7" s="44" t="s">
        <v>14</v>
      </c>
    </row>
    <row r="8" spans="1:16" ht="19.5" customHeight="1">
      <c r="A8" s="1" t="s">
        <v>10</v>
      </c>
      <c r="B8" s="13"/>
      <c r="C8" s="43"/>
      <c r="D8" s="1" t="s">
        <v>3</v>
      </c>
      <c r="E8" s="1" t="s">
        <v>4</v>
      </c>
      <c r="F8" s="1" t="s">
        <v>5</v>
      </c>
      <c r="G8" s="45"/>
      <c r="H8" s="43"/>
      <c r="I8" s="40"/>
      <c r="J8" s="42"/>
      <c r="K8" s="43"/>
      <c r="L8" s="43"/>
      <c r="M8" s="38"/>
      <c r="N8" s="40"/>
      <c r="O8" s="43"/>
      <c r="P8" s="43"/>
    </row>
    <row r="9" spans="1:16" ht="16.5">
      <c r="A9" s="1" t="s">
        <v>11</v>
      </c>
      <c r="B9" s="12">
        <v>98044</v>
      </c>
      <c r="C9" s="14">
        <v>171751</v>
      </c>
      <c r="D9" s="14">
        <v>23636</v>
      </c>
      <c r="E9" s="14">
        <v>9740</v>
      </c>
      <c r="F9" s="14">
        <v>95349</v>
      </c>
      <c r="G9" s="15">
        <v>0.072</v>
      </c>
      <c r="H9" s="8">
        <f>H22</f>
        <v>150</v>
      </c>
      <c r="I9" s="8">
        <f>I22</f>
        <v>1</v>
      </c>
      <c r="J9" s="9">
        <f>I9*H9</f>
        <v>150</v>
      </c>
      <c r="K9" s="8">
        <f>IF(ISERROR(ROUND(C9/H9,0)),0,ROUND(C9/H9,0))</f>
        <v>1145</v>
      </c>
      <c r="L9" s="8">
        <f>IF(ISERROR(ROUND(C9*G9/12,0)),0,ROUND(C9*G9/12,0))</f>
        <v>1031</v>
      </c>
      <c r="M9" s="21">
        <f>M22</f>
        <v>150</v>
      </c>
      <c r="N9" s="11">
        <f>IF(ISERROR(ROUND((D9+E9+F9)/(H9*M9),0)),"",ROUND((D9+E9+F9)/M9,0))</f>
        <v>858</v>
      </c>
      <c r="O9" s="20">
        <f>SUM(N9,L9,K9)</f>
        <v>3034</v>
      </c>
      <c r="P9" s="8">
        <f>IF(ISERROR(ROUND((L9+(K9*G9/12))/2*J9,0)),0,ROUND((L9+(K9*G9/12))/2*J9,0))</f>
        <v>77840</v>
      </c>
    </row>
    <row r="10" ht="16.5"/>
    <row r="11" spans="1:16" ht="16.5" customHeight="1">
      <c r="A11" s="1" t="s">
        <v>9</v>
      </c>
      <c r="B11" s="12"/>
      <c r="C11" s="43" t="s">
        <v>0</v>
      </c>
      <c r="D11" s="43" t="s">
        <v>20</v>
      </c>
      <c r="E11" s="43"/>
      <c r="F11" s="43"/>
      <c r="G11" s="45" t="s">
        <v>6</v>
      </c>
      <c r="H11" s="43" t="s">
        <v>7</v>
      </c>
      <c r="I11" s="39" t="s">
        <v>16</v>
      </c>
      <c r="J11" s="41" t="s">
        <v>17</v>
      </c>
      <c r="K11" s="43" t="s">
        <v>8</v>
      </c>
      <c r="L11" s="43" t="s">
        <v>1</v>
      </c>
      <c r="M11" s="37" t="s">
        <v>24</v>
      </c>
      <c r="N11" s="39" t="s">
        <v>18</v>
      </c>
      <c r="O11" s="44" t="s">
        <v>13</v>
      </c>
      <c r="P11" s="44" t="s">
        <v>14</v>
      </c>
    </row>
    <row r="12" spans="1:16" ht="24" customHeight="1">
      <c r="A12" s="1" t="s">
        <v>10</v>
      </c>
      <c r="B12" s="13"/>
      <c r="C12" s="43"/>
      <c r="D12" s="1" t="s">
        <v>3</v>
      </c>
      <c r="E12" s="1" t="s">
        <v>4</v>
      </c>
      <c r="F12" s="1" t="s">
        <v>5</v>
      </c>
      <c r="G12" s="45"/>
      <c r="H12" s="43"/>
      <c r="I12" s="40"/>
      <c r="J12" s="42"/>
      <c r="K12" s="43"/>
      <c r="L12" s="43"/>
      <c r="M12" s="38"/>
      <c r="N12" s="40"/>
      <c r="O12" s="43"/>
      <c r="P12" s="43"/>
    </row>
    <row r="13" spans="1:16" ht="16.5">
      <c r="A13" s="1" t="s">
        <v>11</v>
      </c>
      <c r="B13" s="12"/>
      <c r="C13" s="14"/>
      <c r="D13" s="14"/>
      <c r="E13" s="14"/>
      <c r="F13" s="14"/>
      <c r="G13" s="15"/>
      <c r="H13" s="8">
        <f>H22</f>
        <v>150</v>
      </c>
      <c r="I13" s="8">
        <f>I22</f>
        <v>1</v>
      </c>
      <c r="J13" s="9">
        <f>I13*H13</f>
        <v>150</v>
      </c>
      <c r="K13" s="8">
        <f>IF(ISERROR(ROUND(C13/H13,0)),0,ROUND(C13/H13,0))</f>
        <v>0</v>
      </c>
      <c r="L13" s="8">
        <f>IF(ISERROR(ROUND(C13*G13/12,0)),0,ROUND(C13*G13/12,0))</f>
        <v>0</v>
      </c>
      <c r="M13" s="21">
        <f>M22</f>
        <v>150</v>
      </c>
      <c r="N13" s="11">
        <f>IF(ISERROR(ROUND((D13+E13+F13)/(H13*M13),0)),"",ROUND((D13+E13+F13)/M13,0))</f>
        <v>0</v>
      </c>
      <c r="O13" s="20">
        <f>SUM(N13,L13,K13)</f>
        <v>0</v>
      </c>
      <c r="P13" s="8">
        <f>IF(ISERROR(ROUND((L13+(K13*G13/12))/2*J13,0)),0,ROUND((L13+(K13*G13/12))/2*J13,0))</f>
        <v>0</v>
      </c>
    </row>
    <row r="14" ht="16.5"/>
    <row r="15" spans="1:16" ht="16.5" customHeight="1">
      <c r="A15" s="1" t="s">
        <v>9</v>
      </c>
      <c r="B15" s="12"/>
      <c r="C15" s="43" t="s">
        <v>0</v>
      </c>
      <c r="D15" s="43" t="s">
        <v>2</v>
      </c>
      <c r="E15" s="43"/>
      <c r="F15" s="43"/>
      <c r="G15" s="45" t="s">
        <v>6</v>
      </c>
      <c r="H15" s="43" t="s">
        <v>7</v>
      </c>
      <c r="I15" s="39" t="s">
        <v>16</v>
      </c>
      <c r="J15" s="41" t="s">
        <v>17</v>
      </c>
      <c r="K15" s="43" t="s">
        <v>8</v>
      </c>
      <c r="L15" s="43" t="s">
        <v>1</v>
      </c>
      <c r="M15" s="37" t="s">
        <v>24</v>
      </c>
      <c r="N15" s="39" t="s">
        <v>18</v>
      </c>
      <c r="O15" s="44" t="s">
        <v>13</v>
      </c>
      <c r="P15" s="44" t="s">
        <v>14</v>
      </c>
    </row>
    <row r="16" spans="1:16" ht="24.75" customHeight="1">
      <c r="A16" s="1" t="s">
        <v>10</v>
      </c>
      <c r="B16" s="13"/>
      <c r="C16" s="43"/>
      <c r="D16" s="1" t="s">
        <v>3</v>
      </c>
      <c r="E16" s="1" t="s">
        <v>4</v>
      </c>
      <c r="F16" s="1" t="s">
        <v>5</v>
      </c>
      <c r="G16" s="45"/>
      <c r="H16" s="43"/>
      <c r="I16" s="40"/>
      <c r="J16" s="42"/>
      <c r="K16" s="43"/>
      <c r="L16" s="43"/>
      <c r="M16" s="38"/>
      <c r="N16" s="40"/>
      <c r="O16" s="43"/>
      <c r="P16" s="43"/>
    </row>
    <row r="17" spans="1:16" ht="16.5">
      <c r="A17" s="1" t="s">
        <v>11</v>
      </c>
      <c r="B17" s="12"/>
      <c r="C17" s="14"/>
      <c r="D17" s="14"/>
      <c r="E17" s="14"/>
      <c r="F17" s="14"/>
      <c r="G17" s="15"/>
      <c r="H17" s="8">
        <f>H22</f>
        <v>150</v>
      </c>
      <c r="I17" s="8">
        <f>I22</f>
        <v>1</v>
      </c>
      <c r="J17" s="9">
        <f>I17*H17</f>
        <v>150</v>
      </c>
      <c r="K17" s="8">
        <f>IF(ISERROR(ROUND(C17/H17,0)),0,ROUND(C17/H17,0))</f>
        <v>0</v>
      </c>
      <c r="L17" s="8">
        <f>IF(ISERROR(ROUND(C17*G17/12,0)),0,ROUND(C17*G17/12,0))</f>
        <v>0</v>
      </c>
      <c r="M17" s="21">
        <f>M22</f>
        <v>150</v>
      </c>
      <c r="N17" s="11">
        <f>IF(ISERROR(ROUND((D17+E17+F17)/(H17*M17),0)),"",ROUND((D17+E17+F17)/M17,0))</f>
        <v>0</v>
      </c>
      <c r="O17" s="20">
        <f>SUM(N17,L17,K17)</f>
        <v>0</v>
      </c>
      <c r="P17" s="8">
        <f>IF(ISERROR(ROUND((L17+(K17*G17/12))/2*J17,0)),0,ROUND((L17+(K17*G17/12))/2*J17,0))</f>
        <v>0</v>
      </c>
    </row>
    <row r="18" ht="16.5"/>
    <row r="19" ht="16.5"/>
    <row r="20" spans="3:16" ht="16.5" customHeight="1">
      <c r="C20" s="43" t="s">
        <v>0</v>
      </c>
      <c r="D20" s="43" t="s">
        <v>20</v>
      </c>
      <c r="E20" s="43"/>
      <c r="F20" s="43"/>
      <c r="G20" s="45" t="s">
        <v>6</v>
      </c>
      <c r="H20" s="43" t="s">
        <v>7</v>
      </c>
      <c r="I20" s="39" t="s">
        <v>16</v>
      </c>
      <c r="J20" s="41" t="s">
        <v>17</v>
      </c>
      <c r="K20" s="43" t="s">
        <v>8</v>
      </c>
      <c r="L20" s="43" t="s">
        <v>1</v>
      </c>
      <c r="M20" s="37" t="s">
        <v>24</v>
      </c>
      <c r="N20" s="39" t="s">
        <v>18</v>
      </c>
      <c r="O20" s="44" t="s">
        <v>26</v>
      </c>
      <c r="P20" s="44" t="s">
        <v>14</v>
      </c>
    </row>
    <row r="21" spans="3:16" ht="26.25" customHeight="1">
      <c r="C21" s="43"/>
      <c r="D21" s="1" t="s">
        <v>3</v>
      </c>
      <c r="E21" s="1" t="s">
        <v>4</v>
      </c>
      <c r="F21" s="1" t="s">
        <v>5</v>
      </c>
      <c r="G21" s="45"/>
      <c r="H21" s="43"/>
      <c r="I21" s="40"/>
      <c r="J21" s="42"/>
      <c r="K21" s="43"/>
      <c r="L21" s="43"/>
      <c r="M21" s="38"/>
      <c r="N21" s="40"/>
      <c r="O21" s="43"/>
      <c r="P21" s="43"/>
    </row>
    <row r="22" spans="3:16" ht="16.5">
      <c r="C22" s="9">
        <f>SUM(C5,C9,C13,C17)</f>
        <v>395653</v>
      </c>
      <c r="D22" s="9">
        <f>SUM(D5,D9,D13,D17)</f>
        <v>56890</v>
      </c>
      <c r="E22" s="9">
        <f>SUM(E5,E9,E13,E17)</f>
        <v>22269</v>
      </c>
      <c r="F22" s="9">
        <f>SUM(F5,F9,F13,F17)</f>
        <v>255338</v>
      </c>
      <c r="G22" s="10"/>
      <c r="H22" s="29">
        <v>150</v>
      </c>
      <c r="I22" s="29">
        <v>1</v>
      </c>
      <c r="J22" s="9">
        <f>H22*I22</f>
        <v>150</v>
      </c>
      <c r="K22" s="9">
        <f>SUM(K5,K9,K13,K17)</f>
        <v>2638</v>
      </c>
      <c r="L22" s="9">
        <f>SUM(L5,L9,L13,L17)</f>
        <v>2374</v>
      </c>
      <c r="M22" s="23">
        <v>150</v>
      </c>
      <c r="N22" s="31">
        <f>SUM(N5,N9,N13,N17)</f>
        <v>2230</v>
      </c>
      <c r="O22" s="30">
        <f>SUM(O5,O9,O13,O17)</f>
        <v>7242</v>
      </c>
      <c r="P22" s="9">
        <f>SUM(P5,P9,P13,P17)</f>
        <v>280634</v>
      </c>
    </row>
  </sheetData>
  <sheetProtection/>
  <mergeCells count="61">
    <mergeCell ref="A1:P1"/>
    <mergeCell ref="C3:C4"/>
    <mergeCell ref="D3:F3"/>
    <mergeCell ref="G3:G4"/>
    <mergeCell ref="H3:H4"/>
    <mergeCell ref="K3:K4"/>
    <mergeCell ref="L3:L4"/>
    <mergeCell ref="O3:O4"/>
    <mergeCell ref="P3:P4"/>
    <mergeCell ref="I3:I4"/>
    <mergeCell ref="L7:L8"/>
    <mergeCell ref="O7:O8"/>
    <mergeCell ref="C7:C8"/>
    <mergeCell ref="D7:F7"/>
    <mergeCell ref="G7:G8"/>
    <mergeCell ref="H7:H8"/>
    <mergeCell ref="P7:P8"/>
    <mergeCell ref="C20:C21"/>
    <mergeCell ref="D20:F20"/>
    <mergeCell ref="G20:G21"/>
    <mergeCell ref="H20:H21"/>
    <mergeCell ref="P20:P21"/>
    <mergeCell ref="K20:K21"/>
    <mergeCell ref="L20:L21"/>
    <mergeCell ref="O20:O21"/>
    <mergeCell ref="K7:K8"/>
    <mergeCell ref="C11:C12"/>
    <mergeCell ref="D11:F11"/>
    <mergeCell ref="G11:G12"/>
    <mergeCell ref="H11:H12"/>
    <mergeCell ref="L11:L12"/>
    <mergeCell ref="O11:O12"/>
    <mergeCell ref="M11:M12"/>
    <mergeCell ref="N11:N12"/>
    <mergeCell ref="P11:P12"/>
    <mergeCell ref="C15:C16"/>
    <mergeCell ref="D15:F15"/>
    <mergeCell ref="G15:G16"/>
    <mergeCell ref="H15:H16"/>
    <mergeCell ref="K15:K16"/>
    <mergeCell ref="L15:L16"/>
    <mergeCell ref="O15:O16"/>
    <mergeCell ref="P15:P16"/>
    <mergeCell ref="K11:K12"/>
    <mergeCell ref="J3:J4"/>
    <mergeCell ref="I7:I8"/>
    <mergeCell ref="J7:J8"/>
    <mergeCell ref="I20:I21"/>
    <mergeCell ref="J20:J21"/>
    <mergeCell ref="I11:I12"/>
    <mergeCell ref="J11:J12"/>
    <mergeCell ref="I15:I16"/>
    <mergeCell ref="J15:J16"/>
    <mergeCell ref="M3:M4"/>
    <mergeCell ref="N3:N4"/>
    <mergeCell ref="M7:M8"/>
    <mergeCell ref="N7:N8"/>
    <mergeCell ref="M15:M16"/>
    <mergeCell ref="N15:N16"/>
    <mergeCell ref="M20:M21"/>
    <mergeCell ref="N20:N21"/>
  </mergeCells>
  <printOptions/>
  <pageMargins left="0.15748031496062992" right="0.15748031496062992" top="0.5905511811023623" bottom="0.7874015748031497" header="0.5118110236220472" footer="0.5118110236220472"/>
  <pageSetup blackAndWhite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U25"/>
  <sheetViews>
    <sheetView tabSelected="1" zoomScalePageLayoutView="0" workbookViewId="0" topLeftCell="A1">
      <selection activeCell="E19" sqref="E19"/>
    </sheetView>
  </sheetViews>
  <sheetFormatPr defaultColWidth="9.00390625" defaultRowHeight="16.5"/>
  <cols>
    <col min="1" max="1" width="6.375" style="6" customWidth="1"/>
    <col min="2" max="2" width="12.875" style="6" customWidth="1"/>
    <col min="3" max="3" width="10.00390625" style="0" bestFit="1" customWidth="1"/>
    <col min="5" max="5" width="10.125" style="0" bestFit="1" customWidth="1"/>
    <col min="7" max="7" width="7.25390625" style="5" customWidth="1"/>
    <col min="8" max="8" width="7.50390625" style="0" bestFit="1" customWidth="1"/>
    <col min="9" max="9" width="5.875" style="0" customWidth="1"/>
    <col min="10" max="10" width="10.25390625" style="0" customWidth="1"/>
    <col min="11" max="11" width="9.625" style="0" customWidth="1"/>
    <col min="12" max="12" width="9.25390625" style="0" customWidth="1"/>
    <col min="13" max="13" width="5.50390625" style="0" customWidth="1"/>
    <col min="14" max="15" width="10.00390625" style="0" bestFit="1" customWidth="1"/>
    <col min="16" max="16" width="10.75390625" style="0" customWidth="1"/>
    <col min="18" max="18" width="10.50390625" style="0" bestFit="1" customWidth="1"/>
  </cols>
  <sheetData>
    <row r="1" spans="1:16" ht="19.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2.75" customHeight="1"/>
    <row r="3" spans="1:16" ht="20.25" customHeight="1">
      <c r="A3" s="1" t="s">
        <v>9</v>
      </c>
      <c r="B3" s="12">
        <v>704</v>
      </c>
      <c r="C3" s="43" t="s">
        <v>36</v>
      </c>
      <c r="D3" s="43" t="s">
        <v>20</v>
      </c>
      <c r="E3" s="43"/>
      <c r="F3" s="43"/>
      <c r="G3" s="45" t="s">
        <v>23</v>
      </c>
      <c r="H3" s="43" t="s">
        <v>7</v>
      </c>
      <c r="I3" s="39" t="s">
        <v>16</v>
      </c>
      <c r="J3" s="41" t="s">
        <v>17</v>
      </c>
      <c r="K3" s="43" t="s">
        <v>8</v>
      </c>
      <c r="L3" s="43" t="s">
        <v>15</v>
      </c>
      <c r="M3" s="39" t="s">
        <v>24</v>
      </c>
      <c r="N3" s="43" t="s">
        <v>21</v>
      </c>
      <c r="O3" s="44" t="s">
        <v>19</v>
      </c>
      <c r="P3" s="44" t="s">
        <v>14</v>
      </c>
    </row>
    <row r="4" spans="1:16" ht="27" customHeight="1">
      <c r="A4" s="1" t="s">
        <v>10</v>
      </c>
      <c r="B4" s="13" t="s">
        <v>37</v>
      </c>
      <c r="C4" s="43"/>
      <c r="D4" s="1" t="s">
        <v>3</v>
      </c>
      <c r="E4" s="1" t="s">
        <v>4</v>
      </c>
      <c r="F4" s="1" t="s">
        <v>5</v>
      </c>
      <c r="G4" s="45"/>
      <c r="H4" s="43"/>
      <c r="I4" s="40"/>
      <c r="J4" s="42"/>
      <c r="K4" s="43"/>
      <c r="L4" s="43"/>
      <c r="M4" s="40"/>
      <c r="N4" s="43"/>
      <c r="O4" s="43"/>
      <c r="P4" s="43"/>
    </row>
    <row r="5" spans="1:16" ht="24.75" customHeight="1">
      <c r="A5" s="1" t="s">
        <v>11</v>
      </c>
      <c r="B5" s="12">
        <v>3780</v>
      </c>
      <c r="C5" s="18">
        <v>408741</v>
      </c>
      <c r="D5" s="18">
        <v>275330</v>
      </c>
      <c r="E5" s="18"/>
      <c r="F5" s="18"/>
      <c r="G5" s="19">
        <v>0.096</v>
      </c>
      <c r="H5" s="23">
        <v>120</v>
      </c>
      <c r="I5" s="23">
        <v>1</v>
      </c>
      <c r="J5" s="25">
        <f>H5*I5</f>
        <v>120</v>
      </c>
      <c r="K5" s="49">
        <f>IF(ISERROR(ROUND((((1+G5/12)^H5)*G5/12)/(((1+G5/12)^H5)-1)*C5,0)),"",ROUND((((1+G5/12)^H5)*G5/12)/(((1+G5/12)^H5)-1)*C5,0))</f>
        <v>5311</v>
      </c>
      <c r="L5" s="50"/>
      <c r="M5" s="23">
        <v>120</v>
      </c>
      <c r="N5" s="16">
        <f>IF(ISERROR(ROUND((D5+E5+F5)/M5,0)),"",ROUND((D5+E5+F5)/M5,0))</f>
        <v>2294</v>
      </c>
      <c r="O5" s="22">
        <f>SUM(N5,K5)</f>
        <v>7605</v>
      </c>
      <c r="P5" s="17">
        <f>IF(ISERROR(ROUND((K5-(C5/H5))*H5,0)),"",ROUND((K5-(C5/H5))*H5,0))</f>
        <v>228579</v>
      </c>
    </row>
    <row r="6" ht="16.5"/>
    <row r="7" spans="5:18" ht="16.5">
      <c r="E7" s="7"/>
      <c r="R7" s="3"/>
    </row>
    <row r="8" spans="1:21" ht="16.5">
      <c r="A8" s="1" t="s">
        <v>9</v>
      </c>
      <c r="B8" s="12">
        <v>647</v>
      </c>
      <c r="C8" s="43" t="s">
        <v>36</v>
      </c>
      <c r="D8" s="43" t="s">
        <v>20</v>
      </c>
      <c r="E8" s="43"/>
      <c r="F8" s="43"/>
      <c r="G8" s="45" t="s">
        <v>6</v>
      </c>
      <c r="H8" s="43" t="s">
        <v>7</v>
      </c>
      <c r="I8" s="39" t="s">
        <v>16</v>
      </c>
      <c r="J8" s="41" t="s">
        <v>17</v>
      </c>
      <c r="K8" s="43" t="s">
        <v>8</v>
      </c>
      <c r="L8" s="43" t="s">
        <v>15</v>
      </c>
      <c r="M8" s="39" t="s">
        <v>27</v>
      </c>
      <c r="N8" s="43" t="s">
        <v>21</v>
      </c>
      <c r="O8" s="44" t="s">
        <v>19</v>
      </c>
      <c r="P8" s="44" t="s">
        <v>14</v>
      </c>
      <c r="Q8" s="3"/>
      <c r="S8" s="3"/>
      <c r="U8" s="3"/>
    </row>
    <row r="9" spans="1:16" ht="24.75" customHeight="1">
      <c r="A9" s="1" t="s">
        <v>10</v>
      </c>
      <c r="B9" s="13" t="s">
        <v>35</v>
      </c>
      <c r="C9" s="43"/>
      <c r="D9" s="1" t="s">
        <v>3</v>
      </c>
      <c r="E9" s="1" t="s">
        <v>4</v>
      </c>
      <c r="F9" s="1" t="s">
        <v>5</v>
      </c>
      <c r="G9" s="45"/>
      <c r="H9" s="43"/>
      <c r="I9" s="40"/>
      <c r="J9" s="42"/>
      <c r="K9" s="43"/>
      <c r="L9" s="43"/>
      <c r="M9" s="40"/>
      <c r="N9" s="43"/>
      <c r="O9" s="43"/>
      <c r="P9" s="43"/>
    </row>
    <row r="10" spans="1:19" ht="20.25" customHeight="1">
      <c r="A10" s="1" t="s">
        <v>11</v>
      </c>
      <c r="B10" s="12">
        <v>3525</v>
      </c>
      <c r="C10" s="18">
        <v>488738</v>
      </c>
      <c r="D10" s="18">
        <v>657639</v>
      </c>
      <c r="E10" s="18">
        <v>100000</v>
      </c>
      <c r="F10" s="18"/>
      <c r="G10" s="19">
        <v>0.096</v>
      </c>
      <c r="H10" s="23">
        <v>117</v>
      </c>
      <c r="I10" s="24">
        <v>1</v>
      </c>
      <c r="J10" s="25">
        <f>H10*I10</f>
        <v>117</v>
      </c>
      <c r="K10" s="49">
        <f>IF(ISERROR(ROUND((((1+G10/12)^H10)*G10/12)/(((1+G10/12)^H10)-1)*C10,0)),"",ROUND((((1+G10/12)^H10)*G10/12)/(((1+G10/12)^H10)-1)*C10,0))</f>
        <v>6448</v>
      </c>
      <c r="L10" s="50"/>
      <c r="M10" s="23">
        <v>117</v>
      </c>
      <c r="N10" s="16">
        <f>IF(ISERROR(ROUND((D10+E10+F10)/M10,0)),"",ROUND((D10+E10+F10)/M10,0))</f>
        <v>6476</v>
      </c>
      <c r="O10" s="22">
        <f>SUM(N10,K10)</f>
        <v>12924</v>
      </c>
      <c r="P10" s="17">
        <f>IF(ISERROR(ROUND((K10-(C10/H10))*H10,0)),"",ROUND((K10-(C10/H10))*H10,0))</f>
        <v>265678</v>
      </c>
      <c r="S10" s="3"/>
    </row>
    <row r="11" ht="13.5" customHeight="1">
      <c r="R11" s="3"/>
    </row>
    <row r="12" ht="16.5">
      <c r="S12" s="3"/>
    </row>
    <row r="13" spans="1:16" ht="16.5">
      <c r="A13" s="1" t="s">
        <v>9</v>
      </c>
      <c r="B13" s="12"/>
      <c r="C13" s="43" t="s">
        <v>36</v>
      </c>
      <c r="D13" s="43" t="s">
        <v>20</v>
      </c>
      <c r="E13" s="43"/>
      <c r="F13" s="43"/>
      <c r="G13" s="45" t="s">
        <v>6</v>
      </c>
      <c r="H13" s="43" t="s">
        <v>7</v>
      </c>
      <c r="I13" s="39" t="s">
        <v>16</v>
      </c>
      <c r="J13" s="41" t="s">
        <v>17</v>
      </c>
      <c r="K13" s="43" t="s">
        <v>8</v>
      </c>
      <c r="L13" s="43" t="s">
        <v>15</v>
      </c>
      <c r="M13" s="39" t="s">
        <v>27</v>
      </c>
      <c r="N13" s="43" t="s">
        <v>21</v>
      </c>
      <c r="O13" s="44" t="s">
        <v>19</v>
      </c>
      <c r="P13" s="44" t="s">
        <v>14</v>
      </c>
    </row>
    <row r="14" spans="1:16" ht="27.75" customHeight="1">
      <c r="A14" s="1" t="s">
        <v>10</v>
      </c>
      <c r="B14" s="13"/>
      <c r="C14" s="43"/>
      <c r="D14" s="1" t="s">
        <v>3</v>
      </c>
      <c r="E14" s="1" t="s">
        <v>4</v>
      </c>
      <c r="F14" s="1" t="s">
        <v>5</v>
      </c>
      <c r="G14" s="45"/>
      <c r="H14" s="43"/>
      <c r="I14" s="40"/>
      <c r="J14" s="42"/>
      <c r="K14" s="43"/>
      <c r="L14" s="43"/>
      <c r="M14" s="40"/>
      <c r="N14" s="43"/>
      <c r="O14" s="43"/>
      <c r="P14" s="43"/>
    </row>
    <row r="15" spans="1:16" ht="19.5" customHeight="1">
      <c r="A15" s="1" t="s">
        <v>11</v>
      </c>
      <c r="B15" s="12"/>
      <c r="C15" s="18"/>
      <c r="D15" s="18"/>
      <c r="E15" s="18"/>
      <c r="F15" s="18"/>
      <c r="G15" s="19"/>
      <c r="H15" s="23"/>
      <c r="I15" s="24">
        <v>6</v>
      </c>
      <c r="J15" s="25">
        <f>H15*I15</f>
        <v>0</v>
      </c>
      <c r="K15" s="49">
        <f>IF(ISERROR(ROUND((((1+G15/12)^H15)*G15/12)/(((1+G15/12)^H15)-1)*C15,0)),"",ROUND((((1+G15/12)^H15)*G15/12)/(((1+G15/12)^H15)-1)*C15,0))</f>
      </c>
      <c r="L15" s="50"/>
      <c r="M15" s="23">
        <v>30</v>
      </c>
      <c r="N15" s="16">
        <f>IF(ISERROR(ROUND((D15+E15+F15)/M15,0)),"",ROUND((D15+E15+F15)/M15,0))</f>
        <v>0</v>
      </c>
      <c r="O15" s="22">
        <f>SUM(N15,K15)</f>
        <v>0</v>
      </c>
      <c r="P15" s="17">
        <f>IF(ISERROR(ROUND((K15-(C15/H15))*H15,0)),"",ROUND((K15-(C15/H15))*H15,0))</f>
      </c>
    </row>
    <row r="16" ht="14.25" customHeight="1"/>
    <row r="17" ht="16.5"/>
    <row r="18" spans="1:16" ht="16.5" customHeight="1">
      <c r="A18" s="1" t="s">
        <v>9</v>
      </c>
      <c r="B18" s="12"/>
      <c r="C18" s="43" t="s">
        <v>36</v>
      </c>
      <c r="D18" s="43" t="s">
        <v>20</v>
      </c>
      <c r="E18" s="43"/>
      <c r="F18" s="43"/>
      <c r="G18" s="45" t="s">
        <v>6</v>
      </c>
      <c r="H18" s="43" t="s">
        <v>7</v>
      </c>
      <c r="I18" s="39" t="s">
        <v>16</v>
      </c>
      <c r="J18" s="41" t="s">
        <v>17</v>
      </c>
      <c r="K18" s="43" t="s">
        <v>8</v>
      </c>
      <c r="L18" s="43" t="s">
        <v>15</v>
      </c>
      <c r="M18" s="39" t="s">
        <v>27</v>
      </c>
      <c r="N18" s="43" t="s">
        <v>21</v>
      </c>
      <c r="O18" s="44" t="s">
        <v>19</v>
      </c>
      <c r="P18" s="44" t="s">
        <v>14</v>
      </c>
    </row>
    <row r="19" spans="1:16" ht="27" customHeight="1">
      <c r="A19" s="1" t="s">
        <v>10</v>
      </c>
      <c r="B19" s="13"/>
      <c r="C19" s="43"/>
      <c r="D19" s="1" t="s">
        <v>3</v>
      </c>
      <c r="E19" s="1" t="s">
        <v>4</v>
      </c>
      <c r="F19" s="1" t="s">
        <v>5</v>
      </c>
      <c r="G19" s="45"/>
      <c r="H19" s="43"/>
      <c r="I19" s="40"/>
      <c r="J19" s="42"/>
      <c r="K19" s="43"/>
      <c r="L19" s="43"/>
      <c r="M19" s="40"/>
      <c r="N19" s="43"/>
      <c r="O19" s="43"/>
      <c r="P19" s="43"/>
    </row>
    <row r="20" spans="1:16" ht="18" customHeight="1">
      <c r="A20" s="1" t="s">
        <v>11</v>
      </c>
      <c r="B20" s="12"/>
      <c r="C20" s="18"/>
      <c r="D20" s="18"/>
      <c r="E20" s="18"/>
      <c r="F20" s="18"/>
      <c r="G20" s="19"/>
      <c r="H20" s="23"/>
      <c r="I20" s="24">
        <v>6</v>
      </c>
      <c r="J20" s="25">
        <f>H20*I20</f>
        <v>0</v>
      </c>
      <c r="K20" s="49">
        <f>IF(ISERROR(ROUND((((1+G20/12)^H20)*G20/12)/(((1+G20/12)^H20)-1)*C20,0)),"",ROUND((((1+G20/12)^H20)*G20/12)/(((1+G20/12)^H20)-1)*C20,0))</f>
      </c>
      <c r="L20" s="50"/>
      <c r="M20" s="23">
        <v>30</v>
      </c>
      <c r="N20" s="16">
        <f>IF(ISERROR(ROUND((D20+E20+F20)/M20,0)),"",ROUND((D20+E20+F20)/M20,0))</f>
        <v>0</v>
      </c>
      <c r="O20" s="22">
        <f>SUM(N20,K20)</f>
        <v>0</v>
      </c>
      <c r="P20" s="17">
        <f>IF(ISERROR(ROUND((K20-(C20/H20))*H20,0)),"",ROUND((K20-(C20/H20))*H20,0))</f>
      </c>
    </row>
    <row r="21" ht="12.75" customHeight="1"/>
    <row r="22" ht="16.5"/>
    <row r="23" spans="1:16" ht="16.5">
      <c r="A23" s="1" t="s">
        <v>9</v>
      </c>
      <c r="B23" s="12"/>
      <c r="C23" s="43" t="s">
        <v>36</v>
      </c>
      <c r="D23" s="43" t="s">
        <v>20</v>
      </c>
      <c r="E23" s="43"/>
      <c r="F23" s="43"/>
      <c r="G23" s="45" t="s">
        <v>6</v>
      </c>
      <c r="H23" s="43" t="s">
        <v>7</v>
      </c>
      <c r="I23" s="39" t="s">
        <v>16</v>
      </c>
      <c r="J23" s="41" t="s">
        <v>17</v>
      </c>
      <c r="K23" s="43" t="s">
        <v>8</v>
      </c>
      <c r="L23" s="43" t="s">
        <v>15</v>
      </c>
      <c r="M23" s="39" t="s">
        <v>27</v>
      </c>
      <c r="N23" s="43" t="s">
        <v>21</v>
      </c>
      <c r="O23" s="44" t="s">
        <v>19</v>
      </c>
      <c r="P23" s="44" t="s">
        <v>14</v>
      </c>
    </row>
    <row r="24" spans="1:16" ht="27" customHeight="1">
      <c r="A24" s="1" t="s">
        <v>10</v>
      </c>
      <c r="B24" s="13"/>
      <c r="C24" s="43"/>
      <c r="D24" s="1" t="s">
        <v>3</v>
      </c>
      <c r="E24" s="1" t="s">
        <v>4</v>
      </c>
      <c r="F24" s="1" t="s">
        <v>5</v>
      </c>
      <c r="G24" s="45"/>
      <c r="H24" s="43"/>
      <c r="I24" s="40"/>
      <c r="J24" s="42"/>
      <c r="K24" s="43"/>
      <c r="L24" s="43"/>
      <c r="M24" s="40"/>
      <c r="N24" s="43"/>
      <c r="O24" s="43"/>
      <c r="P24" s="43"/>
    </row>
    <row r="25" spans="1:16" ht="18" customHeight="1">
      <c r="A25" s="1" t="s">
        <v>11</v>
      </c>
      <c r="B25" s="12"/>
      <c r="C25" s="18"/>
      <c r="D25" s="18"/>
      <c r="E25" s="18"/>
      <c r="F25" s="18"/>
      <c r="G25" s="19"/>
      <c r="H25" s="23"/>
      <c r="I25" s="24">
        <v>6</v>
      </c>
      <c r="J25" s="25">
        <f>H25*I25</f>
        <v>0</v>
      </c>
      <c r="K25" s="49">
        <f>IF(ISERROR(ROUND((((1+G25/12)^H25)*G25/12)/(((1+G25/12)^H25)-1)*C25,0)),"",ROUND((((1+G25/12)^H25)*G25/12)/(((1+G25/12)^H25)-1)*C25,0))</f>
      </c>
      <c r="L25" s="50"/>
      <c r="M25" s="23">
        <v>30</v>
      </c>
      <c r="N25" s="16">
        <f>IF(ISERROR(ROUND((D25+E25+F25)/M25,0)),"",ROUND((D25+E25+F25)/M25,0))</f>
        <v>0</v>
      </c>
      <c r="O25" s="22">
        <f>SUM(N25,K25)</f>
        <v>0</v>
      </c>
      <c r="P25" s="17">
        <f>IF(ISERROR(ROUND((K25-(C25/H25))*H25,0)),"",ROUND((K25-(C25/H25))*H25,0))</f>
      </c>
    </row>
  </sheetData>
  <sheetProtection password="CC43" sheet="1" objects="1"/>
  <mergeCells count="66">
    <mergeCell ref="A1:P1"/>
    <mergeCell ref="C3:C4"/>
    <mergeCell ref="D3:F3"/>
    <mergeCell ref="G3:G4"/>
    <mergeCell ref="H3:H4"/>
    <mergeCell ref="K3:K4"/>
    <mergeCell ref="L3:L4"/>
    <mergeCell ref="N3:N4"/>
    <mergeCell ref="O3:O4"/>
    <mergeCell ref="P3:P4"/>
    <mergeCell ref="K10:L10"/>
    <mergeCell ref="K5:L5"/>
    <mergeCell ref="C8:C9"/>
    <mergeCell ref="D8:F8"/>
    <mergeCell ref="G8:G9"/>
    <mergeCell ref="H8:H9"/>
    <mergeCell ref="K8:K9"/>
    <mergeCell ref="L8:L9"/>
    <mergeCell ref="C13:C14"/>
    <mergeCell ref="D13:F13"/>
    <mergeCell ref="G13:G14"/>
    <mergeCell ref="H13:H14"/>
    <mergeCell ref="K13:K14"/>
    <mergeCell ref="L13:L14"/>
    <mergeCell ref="N13:N14"/>
    <mergeCell ref="O13:O14"/>
    <mergeCell ref="M13:M14"/>
    <mergeCell ref="K15:L15"/>
    <mergeCell ref="C18:C19"/>
    <mergeCell ref="D18:F18"/>
    <mergeCell ref="G18:G19"/>
    <mergeCell ref="H18:H19"/>
    <mergeCell ref="K18:K19"/>
    <mergeCell ref="L18:L19"/>
    <mergeCell ref="C23:C24"/>
    <mergeCell ref="D23:F23"/>
    <mergeCell ref="G23:G24"/>
    <mergeCell ref="H23:H24"/>
    <mergeCell ref="K25:L25"/>
    <mergeCell ref="P18:P19"/>
    <mergeCell ref="K20:L20"/>
    <mergeCell ref="K23:K24"/>
    <mergeCell ref="L23:L24"/>
    <mergeCell ref="N23:N24"/>
    <mergeCell ref="O23:O24"/>
    <mergeCell ref="M23:M24"/>
    <mergeCell ref="N18:N19"/>
    <mergeCell ref="O18:O19"/>
    <mergeCell ref="M3:M4"/>
    <mergeCell ref="M8:M9"/>
    <mergeCell ref="M18:M19"/>
    <mergeCell ref="P23:P24"/>
    <mergeCell ref="P13:P14"/>
    <mergeCell ref="N8:N9"/>
    <mergeCell ref="O8:O9"/>
    <mergeCell ref="P8:P9"/>
    <mergeCell ref="I3:I4"/>
    <mergeCell ref="J3:J4"/>
    <mergeCell ref="I8:I9"/>
    <mergeCell ref="J8:J9"/>
    <mergeCell ref="I23:I24"/>
    <mergeCell ref="J23:J24"/>
    <mergeCell ref="I13:I14"/>
    <mergeCell ref="J13:J14"/>
    <mergeCell ref="I18:I19"/>
    <mergeCell ref="J18:J19"/>
  </mergeCells>
  <printOptions/>
  <pageMargins left="0.15748031496062992" right="0.15748031496062992" top="0.5905511811023623" bottom="0.5905511811023623" header="0.5118110236220472" footer="0.5118110236220472"/>
  <pageSetup blackAndWhite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P25"/>
  <sheetViews>
    <sheetView zoomScalePageLayoutView="0" workbookViewId="0" topLeftCell="A1">
      <selection activeCell="F19" sqref="F19"/>
    </sheetView>
  </sheetViews>
  <sheetFormatPr defaultColWidth="9.00390625" defaultRowHeight="16.5"/>
  <cols>
    <col min="1" max="1" width="6.625" style="6" customWidth="1"/>
    <col min="2" max="2" width="11.625" style="0" customWidth="1"/>
    <col min="3" max="3" width="9.75390625" style="0" customWidth="1"/>
    <col min="7" max="7" width="9.00390625" style="5" customWidth="1"/>
    <col min="8" max="8" width="7.875" style="0" customWidth="1"/>
    <col min="9" max="9" width="6.125" style="0" customWidth="1"/>
    <col min="11" max="11" width="9.75390625" style="0" customWidth="1"/>
    <col min="12" max="12" width="9.125" style="0" customWidth="1"/>
    <col min="13" max="13" width="6.50390625" style="0" customWidth="1"/>
    <col min="15" max="15" width="11.50390625" style="0" customWidth="1"/>
  </cols>
  <sheetData>
    <row r="1" spans="1:16" ht="19.5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6.5">
      <c r="B2" s="2"/>
    </row>
    <row r="3" spans="1:16" ht="23.25" customHeight="1">
      <c r="A3" s="1" t="s">
        <v>9</v>
      </c>
      <c r="B3" s="12">
        <v>1286</v>
      </c>
      <c r="C3" s="43" t="s">
        <v>0</v>
      </c>
      <c r="D3" s="43" t="s">
        <v>20</v>
      </c>
      <c r="E3" s="43"/>
      <c r="F3" s="43"/>
      <c r="G3" s="45" t="s">
        <v>23</v>
      </c>
      <c r="H3" s="43" t="s">
        <v>7</v>
      </c>
      <c r="I3" s="39" t="s">
        <v>16</v>
      </c>
      <c r="J3" s="41" t="s">
        <v>17</v>
      </c>
      <c r="K3" s="43" t="s">
        <v>8</v>
      </c>
      <c r="L3" s="43" t="s">
        <v>15</v>
      </c>
      <c r="M3" s="39" t="s">
        <v>24</v>
      </c>
      <c r="N3" s="43" t="s">
        <v>21</v>
      </c>
      <c r="O3" s="44" t="s">
        <v>19</v>
      </c>
      <c r="P3" s="44" t="s">
        <v>14</v>
      </c>
    </row>
    <row r="4" spans="1:16" ht="22.5" customHeight="1">
      <c r="A4" s="1" t="s">
        <v>10</v>
      </c>
      <c r="B4" s="13" t="s">
        <v>33</v>
      </c>
      <c r="C4" s="43"/>
      <c r="D4" s="1" t="s">
        <v>3</v>
      </c>
      <c r="E4" s="1" t="s">
        <v>4</v>
      </c>
      <c r="F4" s="1" t="s">
        <v>5</v>
      </c>
      <c r="G4" s="45"/>
      <c r="H4" s="43"/>
      <c r="I4" s="40"/>
      <c r="J4" s="42"/>
      <c r="K4" s="43"/>
      <c r="L4" s="43"/>
      <c r="M4" s="40"/>
      <c r="N4" s="43"/>
      <c r="O4" s="43"/>
      <c r="P4" s="43"/>
    </row>
    <row r="5" spans="1:16" ht="26.25" customHeight="1">
      <c r="A5" s="1" t="s">
        <v>11</v>
      </c>
      <c r="B5" s="12">
        <v>98080</v>
      </c>
      <c r="C5" s="23">
        <v>223902</v>
      </c>
      <c r="D5" s="23">
        <v>33254</v>
      </c>
      <c r="E5" s="23"/>
      <c r="F5" s="23">
        <v>159989</v>
      </c>
      <c r="G5" s="35">
        <v>0.072</v>
      </c>
      <c r="H5" s="32">
        <f>H25</f>
        <v>154</v>
      </c>
      <c r="I5" s="25">
        <f>I25</f>
        <v>1</v>
      </c>
      <c r="J5" s="25">
        <f>J25</f>
        <v>154</v>
      </c>
      <c r="K5" s="49">
        <f>IF(ISERROR(ROUND((((1+G5/12)^H5)*G5/12)/(((1+G5/12)^H5)-1)*C5,0)),"",ROUND((((1+G5/12)^H5)*G5/12)/(((1+G5/12)^H5)-1)*C5,0))</f>
        <v>2232</v>
      </c>
      <c r="L5" s="50"/>
      <c r="M5" s="36">
        <f>M25</f>
        <v>152</v>
      </c>
      <c r="N5" s="16">
        <f>IF(ISERROR(ROUND((D5+E5+F5)/M5,0)),"",ROUND((D5+E5+F5)/M5,0))</f>
        <v>1271</v>
      </c>
      <c r="O5" s="22">
        <f>SUM(N5,K5)</f>
        <v>3503</v>
      </c>
      <c r="P5" s="17">
        <f>IF(ISERROR(ROUND((K5-(C5/H5))*H5,0)),"",ROUND((K5-(C5/H5))*H5,0))</f>
        <v>119826</v>
      </c>
    </row>
    <row r="6" ht="13.5" customHeight="1">
      <c r="B6" s="6"/>
    </row>
    <row r="7" spans="2:5" ht="16.5">
      <c r="B7" s="6"/>
      <c r="E7" s="7"/>
    </row>
    <row r="8" spans="1:16" ht="18" customHeight="1">
      <c r="A8" s="1" t="s">
        <v>9</v>
      </c>
      <c r="B8" s="12">
        <v>897</v>
      </c>
      <c r="C8" s="43" t="s">
        <v>0</v>
      </c>
      <c r="D8" s="43" t="s">
        <v>20</v>
      </c>
      <c r="E8" s="43"/>
      <c r="F8" s="43"/>
      <c r="G8" s="45" t="s">
        <v>6</v>
      </c>
      <c r="H8" s="43" t="s">
        <v>7</v>
      </c>
      <c r="I8" s="39" t="s">
        <v>16</v>
      </c>
      <c r="J8" s="41" t="s">
        <v>17</v>
      </c>
      <c r="K8" s="43" t="s">
        <v>8</v>
      </c>
      <c r="L8" s="43" t="s">
        <v>15</v>
      </c>
      <c r="M8" s="39" t="s">
        <v>27</v>
      </c>
      <c r="N8" s="43" t="s">
        <v>21</v>
      </c>
      <c r="O8" s="44" t="s">
        <v>19</v>
      </c>
      <c r="P8" s="44" t="s">
        <v>14</v>
      </c>
    </row>
    <row r="9" spans="1:16" ht="24.75" customHeight="1">
      <c r="A9" s="1" t="s">
        <v>10</v>
      </c>
      <c r="B9" s="13" t="s">
        <v>34</v>
      </c>
      <c r="C9" s="43"/>
      <c r="D9" s="1" t="s">
        <v>3</v>
      </c>
      <c r="E9" s="1" t="s">
        <v>4</v>
      </c>
      <c r="F9" s="1" t="s">
        <v>5</v>
      </c>
      <c r="G9" s="45"/>
      <c r="H9" s="43"/>
      <c r="I9" s="40"/>
      <c r="J9" s="42"/>
      <c r="K9" s="43"/>
      <c r="L9" s="43"/>
      <c r="M9" s="40"/>
      <c r="N9" s="43"/>
      <c r="O9" s="43"/>
      <c r="P9" s="43"/>
    </row>
    <row r="10" spans="1:16" ht="21.75" customHeight="1">
      <c r="A10" s="1" t="s">
        <v>11</v>
      </c>
      <c r="B10" s="12">
        <v>98044</v>
      </c>
      <c r="C10" s="23">
        <v>171751</v>
      </c>
      <c r="D10" s="23">
        <v>23636</v>
      </c>
      <c r="E10" s="23"/>
      <c r="F10" s="23">
        <v>95349</v>
      </c>
      <c r="G10" s="35">
        <v>0.072</v>
      </c>
      <c r="H10" s="32">
        <f>H25</f>
        <v>154</v>
      </c>
      <c r="I10" s="25">
        <f>I25</f>
        <v>1</v>
      </c>
      <c r="J10" s="25">
        <f>J25</f>
        <v>154</v>
      </c>
      <c r="K10" s="49">
        <f>IF(ISERROR(ROUND((((1+G10/12)^H10)*G10/12)/(((1+G10/12)^H10)-1)*C10,0)),"",ROUND((((1+G10/12)^H10)*G10/12)/(((1+G10/12)^H10)-1)*C10,0))</f>
        <v>1712</v>
      </c>
      <c r="L10" s="50"/>
      <c r="M10" s="36">
        <f>M25</f>
        <v>152</v>
      </c>
      <c r="N10" s="16">
        <f>IF(ISERROR(ROUND((D10+E10+F10)/M10,0)),"",ROUND((D10+E10+F10)/M10,0))</f>
        <v>783</v>
      </c>
      <c r="O10" s="22">
        <f>SUM(N10,K10)</f>
        <v>2495</v>
      </c>
      <c r="P10" s="17">
        <f>IF(ISERROR(ROUND((K10-(C10/H10))*H10,0)),"",ROUND((K10-(C10/H10))*H10,0))</f>
        <v>91897</v>
      </c>
    </row>
    <row r="11" ht="12" customHeight="1">
      <c r="B11" s="6"/>
    </row>
    <row r="12" ht="15" customHeight="1">
      <c r="B12" s="6"/>
    </row>
    <row r="13" spans="1:16" ht="23.25" customHeight="1">
      <c r="A13" s="1" t="s">
        <v>9</v>
      </c>
      <c r="B13" s="12"/>
      <c r="C13" s="43" t="s">
        <v>0</v>
      </c>
      <c r="D13" s="43" t="s">
        <v>20</v>
      </c>
      <c r="E13" s="43"/>
      <c r="F13" s="43"/>
      <c r="G13" s="45" t="s">
        <v>6</v>
      </c>
      <c r="H13" s="43" t="s">
        <v>7</v>
      </c>
      <c r="I13" s="39" t="s">
        <v>16</v>
      </c>
      <c r="J13" s="41" t="s">
        <v>17</v>
      </c>
      <c r="K13" s="43" t="s">
        <v>8</v>
      </c>
      <c r="L13" s="43" t="s">
        <v>15</v>
      </c>
      <c r="M13" s="39" t="s">
        <v>27</v>
      </c>
      <c r="N13" s="43" t="s">
        <v>21</v>
      </c>
      <c r="O13" s="44" t="s">
        <v>19</v>
      </c>
      <c r="P13" s="44" t="s">
        <v>14</v>
      </c>
    </row>
    <row r="14" spans="1:16" ht="22.5" customHeight="1">
      <c r="A14" s="1" t="s">
        <v>10</v>
      </c>
      <c r="B14" s="13"/>
      <c r="C14" s="43"/>
      <c r="D14" s="1" t="s">
        <v>3</v>
      </c>
      <c r="E14" s="1" t="s">
        <v>4</v>
      </c>
      <c r="F14" s="1" t="s">
        <v>5</v>
      </c>
      <c r="G14" s="45"/>
      <c r="H14" s="43"/>
      <c r="I14" s="40"/>
      <c r="J14" s="42"/>
      <c r="K14" s="43"/>
      <c r="L14" s="43"/>
      <c r="M14" s="40"/>
      <c r="N14" s="43"/>
      <c r="O14" s="43"/>
      <c r="P14" s="43"/>
    </row>
    <row r="15" spans="1:16" ht="24.75" customHeight="1">
      <c r="A15" s="1" t="s">
        <v>11</v>
      </c>
      <c r="B15" s="12"/>
      <c r="C15" s="23"/>
      <c r="D15" s="23"/>
      <c r="E15" s="23"/>
      <c r="F15" s="23"/>
      <c r="G15" s="35"/>
      <c r="H15" s="32">
        <f>H25</f>
        <v>154</v>
      </c>
      <c r="I15" s="25">
        <f>I25</f>
        <v>1</v>
      </c>
      <c r="J15" s="25">
        <f>J25</f>
        <v>154</v>
      </c>
      <c r="K15" s="49">
        <f>IF(ISERROR(ROUND((((1+G15/12)^H15)*G15/12)/(((1+G15/12)^H15)-1)*C15,0)),"",ROUND((((1+G15/12)^H15)*G15/12)/(((1+G15/12)^H15)-1)*C15,0))</f>
      </c>
      <c r="L15" s="50"/>
      <c r="M15" s="36">
        <f>M25</f>
        <v>152</v>
      </c>
      <c r="N15" s="16">
        <f>IF(ISERROR(ROUND((D15+E15+F15)/M15,0)),"",ROUND((D15+E15+F15)/M15,0))</f>
        <v>0</v>
      </c>
      <c r="O15" s="22">
        <f>SUM(N15,K15)</f>
        <v>0</v>
      </c>
      <c r="P15" s="17">
        <f>IF(ISERROR(ROUND((K15-(C15/H15))*H15,0)),"",ROUND((K15-(C15/H15))*H15,0))</f>
      </c>
    </row>
    <row r="16" ht="10.5" customHeight="1">
      <c r="B16" s="6"/>
    </row>
    <row r="17" ht="16.5" customHeight="1">
      <c r="B17" s="6"/>
    </row>
    <row r="18" spans="1:16" ht="21" customHeight="1">
      <c r="A18" s="1" t="s">
        <v>9</v>
      </c>
      <c r="B18" s="12"/>
      <c r="C18" s="43" t="s">
        <v>0</v>
      </c>
      <c r="D18" s="43" t="s">
        <v>20</v>
      </c>
      <c r="E18" s="43"/>
      <c r="F18" s="43"/>
      <c r="G18" s="45" t="s">
        <v>6</v>
      </c>
      <c r="H18" s="43" t="s">
        <v>7</v>
      </c>
      <c r="I18" s="39" t="s">
        <v>16</v>
      </c>
      <c r="J18" s="41" t="s">
        <v>17</v>
      </c>
      <c r="K18" s="43" t="s">
        <v>8</v>
      </c>
      <c r="L18" s="43" t="s">
        <v>15</v>
      </c>
      <c r="M18" s="39" t="s">
        <v>27</v>
      </c>
      <c r="N18" s="43" t="s">
        <v>21</v>
      </c>
      <c r="O18" s="44" t="s">
        <v>19</v>
      </c>
      <c r="P18" s="44" t="s">
        <v>14</v>
      </c>
    </row>
    <row r="19" spans="1:16" ht="21.75" customHeight="1">
      <c r="A19" s="1" t="s">
        <v>10</v>
      </c>
      <c r="B19" s="13"/>
      <c r="C19" s="43"/>
      <c r="D19" s="1" t="s">
        <v>3</v>
      </c>
      <c r="E19" s="1" t="s">
        <v>4</v>
      </c>
      <c r="F19" s="1" t="s">
        <v>5</v>
      </c>
      <c r="G19" s="45"/>
      <c r="H19" s="43"/>
      <c r="I19" s="40"/>
      <c r="J19" s="42"/>
      <c r="K19" s="43"/>
      <c r="L19" s="43"/>
      <c r="M19" s="40"/>
      <c r="N19" s="43"/>
      <c r="O19" s="43"/>
      <c r="P19" s="43"/>
    </row>
    <row r="20" spans="1:16" ht="21" customHeight="1">
      <c r="A20" s="1" t="s">
        <v>11</v>
      </c>
      <c r="B20" s="12"/>
      <c r="C20" s="23"/>
      <c r="D20" s="23"/>
      <c r="E20" s="23"/>
      <c r="F20" s="23"/>
      <c r="G20" s="35"/>
      <c r="H20" s="32">
        <f>H25</f>
        <v>154</v>
      </c>
      <c r="I20" s="25">
        <f>I25</f>
        <v>1</v>
      </c>
      <c r="J20" s="25">
        <f>J25</f>
        <v>154</v>
      </c>
      <c r="K20" s="49">
        <f>IF(ISERROR(ROUND((((1+G20/12)^H20)*G20/12)/(((1+G20/12)^H20)-1)*C20,0)),"",ROUND((((1+G20/12)^H20)*G20/12)/(((1+G20/12)^H20)-1)*C20,0))</f>
      </c>
      <c r="L20" s="50"/>
      <c r="M20" s="36">
        <f>M25</f>
        <v>152</v>
      </c>
      <c r="N20" s="16">
        <f>IF(ISERROR(ROUND((D20+E20+F20)/M20,0)),"",ROUND((D20+E20+F20)/M20,0))</f>
        <v>0</v>
      </c>
      <c r="O20" s="22">
        <f>SUM(N20,K20)</f>
        <v>0</v>
      </c>
      <c r="P20" s="17">
        <f>IF(ISERROR(ROUND((K20-(C20/H20))*H20,0)),"",ROUND((K20-(C20/H20))*H20,0))</f>
      </c>
    </row>
    <row r="21" ht="10.5" customHeight="1">
      <c r="B21" s="6"/>
    </row>
    <row r="22" ht="18.75" customHeight="1">
      <c r="B22" s="6"/>
    </row>
    <row r="23" spans="1:16" ht="21" customHeight="1">
      <c r="A23" s="26"/>
      <c r="B23" s="27"/>
      <c r="C23" s="43" t="s">
        <v>0</v>
      </c>
      <c r="D23" s="43" t="s">
        <v>20</v>
      </c>
      <c r="E23" s="43"/>
      <c r="F23" s="43"/>
      <c r="G23" s="45" t="s">
        <v>6</v>
      </c>
      <c r="H23" s="43" t="s">
        <v>7</v>
      </c>
      <c r="I23" s="39" t="s">
        <v>16</v>
      </c>
      <c r="J23" s="41" t="s">
        <v>17</v>
      </c>
      <c r="K23" s="43" t="s">
        <v>8</v>
      </c>
      <c r="L23" s="43" t="s">
        <v>15</v>
      </c>
      <c r="M23" s="39" t="s">
        <v>27</v>
      </c>
      <c r="N23" s="43" t="s">
        <v>21</v>
      </c>
      <c r="O23" s="44" t="s">
        <v>19</v>
      </c>
      <c r="P23" s="44" t="s">
        <v>14</v>
      </c>
    </row>
    <row r="24" spans="1:16" ht="27" customHeight="1">
      <c r="A24" s="26"/>
      <c r="B24" s="28"/>
      <c r="C24" s="43"/>
      <c r="D24" s="1" t="s">
        <v>3</v>
      </c>
      <c r="E24" s="1" t="s">
        <v>4</v>
      </c>
      <c r="F24" s="1" t="s">
        <v>5</v>
      </c>
      <c r="G24" s="45"/>
      <c r="H24" s="43"/>
      <c r="I24" s="40"/>
      <c r="J24" s="42"/>
      <c r="K24" s="43"/>
      <c r="L24" s="43"/>
      <c r="M24" s="40"/>
      <c r="N24" s="43"/>
      <c r="O24" s="43"/>
      <c r="P24" s="43"/>
    </row>
    <row r="25" spans="1:16" ht="24" customHeight="1">
      <c r="A25" s="26"/>
      <c r="B25" s="27"/>
      <c r="C25" s="21">
        <f>SUM(C5,C10,C15,C20)</f>
        <v>395653</v>
      </c>
      <c r="D25" s="21">
        <f>SUM(D5,D10,D15,D20)</f>
        <v>56890</v>
      </c>
      <c r="E25" s="21">
        <f>SUM(E5,E10,E15,E20)</f>
        <v>0</v>
      </c>
      <c r="F25" s="21">
        <f>SUM(F5,F10,F15,F20)</f>
        <v>255338</v>
      </c>
      <c r="G25" s="19"/>
      <c r="H25" s="23">
        <v>154</v>
      </c>
      <c r="I25" s="24">
        <v>1</v>
      </c>
      <c r="J25" s="25">
        <f>H25*I25</f>
        <v>154</v>
      </c>
      <c r="K25" s="49">
        <f>SUM(K5,K10,K15,K20)</f>
        <v>3944</v>
      </c>
      <c r="L25" s="50"/>
      <c r="M25" s="23">
        <v>152</v>
      </c>
      <c r="N25" s="16">
        <f>SUM(N5,N10,N15,N20)</f>
        <v>2054</v>
      </c>
      <c r="O25" s="22">
        <f>SUM(O5,O10,O15,O20)</f>
        <v>5998</v>
      </c>
      <c r="P25" s="16">
        <f>SUM(P5,P10,P15,P20)</f>
        <v>211723</v>
      </c>
    </row>
  </sheetData>
  <sheetProtection password="CC43" sheet="1" objects="1" scenarios="1"/>
  <mergeCells count="66">
    <mergeCell ref="K3:K4"/>
    <mergeCell ref="K5:L5"/>
    <mergeCell ref="D8:F8"/>
    <mergeCell ref="G8:G9"/>
    <mergeCell ref="H8:H9"/>
    <mergeCell ref="J3:J4"/>
    <mergeCell ref="M3:M4"/>
    <mergeCell ref="I8:I9"/>
    <mergeCell ref="J8:J9"/>
    <mergeCell ref="C13:C14"/>
    <mergeCell ref="D13:F13"/>
    <mergeCell ref="G13:G14"/>
    <mergeCell ref="H13:H14"/>
    <mergeCell ref="L8:L9"/>
    <mergeCell ref="M8:M9"/>
    <mergeCell ref="C8:C9"/>
    <mergeCell ref="A1:P1"/>
    <mergeCell ref="C3:C4"/>
    <mergeCell ref="D3:F3"/>
    <mergeCell ref="G3:G4"/>
    <mergeCell ref="H3:H4"/>
    <mergeCell ref="I3:I4"/>
    <mergeCell ref="N3:N4"/>
    <mergeCell ref="O3:O4"/>
    <mergeCell ref="P3:P4"/>
    <mergeCell ref="L3:L4"/>
    <mergeCell ref="I13:I14"/>
    <mergeCell ref="J13:J14"/>
    <mergeCell ref="K13:K14"/>
    <mergeCell ref="L13:L14"/>
    <mergeCell ref="I18:I19"/>
    <mergeCell ref="J18:J19"/>
    <mergeCell ref="K18:K19"/>
    <mergeCell ref="L18:L19"/>
    <mergeCell ref="C18:C19"/>
    <mergeCell ref="D18:F18"/>
    <mergeCell ref="G18:G19"/>
    <mergeCell ref="H18:H19"/>
    <mergeCell ref="C23:C24"/>
    <mergeCell ref="D23:F23"/>
    <mergeCell ref="G23:G24"/>
    <mergeCell ref="H23:H24"/>
    <mergeCell ref="I23:I24"/>
    <mergeCell ref="J23:J24"/>
    <mergeCell ref="K23:K24"/>
    <mergeCell ref="L23:L24"/>
    <mergeCell ref="N8:N9"/>
    <mergeCell ref="O8:O9"/>
    <mergeCell ref="P8:P9"/>
    <mergeCell ref="K10:L10"/>
    <mergeCell ref="K8:K9"/>
    <mergeCell ref="N13:N14"/>
    <mergeCell ref="O13:O14"/>
    <mergeCell ref="P13:P14"/>
    <mergeCell ref="K15:L15"/>
    <mergeCell ref="M13:M14"/>
    <mergeCell ref="N18:N19"/>
    <mergeCell ref="O18:O19"/>
    <mergeCell ref="P18:P19"/>
    <mergeCell ref="K20:L20"/>
    <mergeCell ref="M18:M19"/>
    <mergeCell ref="N23:N24"/>
    <mergeCell ref="O23:O24"/>
    <mergeCell ref="P23:P24"/>
    <mergeCell ref="K25:L25"/>
    <mergeCell ref="M23:M24"/>
  </mergeCells>
  <printOptions/>
  <pageMargins left="0.15748031496062992" right="0.15748031496062992" top="0.5905511811023623" bottom="0.5905511811023623" header="0.5118110236220472" footer="0.5118110236220472"/>
  <pageSetup blackAndWhite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2014-05-26T08:02:30Z</cp:lastPrinted>
  <dcterms:created xsi:type="dcterms:W3CDTF">1997-01-14T01:50:29Z</dcterms:created>
  <dcterms:modified xsi:type="dcterms:W3CDTF">2014-05-28T02:45:29Z</dcterms:modified>
  <cp:category/>
  <cp:version/>
  <cp:contentType/>
  <cp:contentStatus/>
</cp:coreProperties>
</file>